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16665" windowHeight="8865" tabRatio="864" activeTab="28"/>
  </bookViews>
  <sheets>
    <sheet name="Cover" sheetId="59" r:id="rId1"/>
    <sheet name="التقديم" sheetId="58" r:id="rId2"/>
    <sheet name="229" sheetId="39" r:id="rId3"/>
    <sheet name="230" sheetId="13" r:id="rId4"/>
    <sheet name="GR-48" sheetId="52" r:id="rId5"/>
    <sheet name="231" sheetId="86" r:id="rId6"/>
    <sheet name="232" sheetId="84" r:id="rId7"/>
    <sheet name="GR-49" sheetId="101" r:id="rId8"/>
    <sheet name="233" sheetId="85" r:id="rId9"/>
    <sheet name="234" sheetId="87" r:id="rId10"/>
    <sheet name="235" sheetId="79" r:id="rId11"/>
    <sheet name="236" sheetId="82" r:id="rId12"/>
    <sheet name="237" sheetId="83" r:id="rId13"/>
    <sheet name="238" sheetId="12" r:id="rId14"/>
    <sheet name="239" sheetId="11" r:id="rId15"/>
    <sheet name="240" sheetId="34" r:id="rId16"/>
    <sheet name="241" sheetId="21" r:id="rId17"/>
    <sheet name="242" sheetId="75" r:id="rId18"/>
    <sheet name="243" sheetId="100" r:id="rId19"/>
    <sheet name="244" sheetId="9" r:id="rId20"/>
    <sheet name="GR-50" sheetId="96" r:id="rId21"/>
    <sheet name="245" sheetId="5" r:id="rId22"/>
    <sheet name="Gr-51" sheetId="43" r:id="rId23"/>
    <sheet name="246" sheetId="74" r:id="rId24"/>
    <sheet name="2014_20" sheetId="88" state="hidden" r:id="rId25"/>
    <sheet name="247" sheetId="91" r:id="rId26"/>
    <sheet name="248" sheetId="89" r:id="rId27"/>
    <sheet name="249" sheetId="92" r:id="rId28"/>
    <sheet name="250" sheetId="68" r:id="rId29"/>
    <sheet name="251" sheetId="29" r:id="rId30"/>
    <sheet name="252" sheetId="69" r:id="rId31"/>
    <sheet name="253"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'229'!$A$1:$I$19</definedName>
    <definedName name="_xlnm.Print_Area" localSheetId="3">'230'!$A$1:$N$14</definedName>
    <definedName name="_xlnm.Print_Area" localSheetId="5">'231'!$A$1:$J$21</definedName>
    <definedName name="_xlnm.Print_Area" localSheetId="6">'232'!$A$1:$L$31</definedName>
    <definedName name="_xlnm.Print_Area" localSheetId="8">'233'!$A$1:$L$31</definedName>
    <definedName name="_xlnm.Print_Area" localSheetId="9">'234'!$A$1:$L$31</definedName>
    <definedName name="_xlnm.Print_Area" localSheetId="10">'235'!$A$1:$I$15</definedName>
    <definedName name="_xlnm.Print_Area" localSheetId="11">'236'!$A$1:$I$15</definedName>
    <definedName name="_xlnm.Print_Area" localSheetId="12">'237'!$A$1:$I$15</definedName>
    <definedName name="_xlnm.Print_Area" localSheetId="13">'238'!$A$1:$H$14</definedName>
    <definedName name="_xlnm.Print_Area" localSheetId="14">'239'!$A$1:$K$53</definedName>
    <definedName name="_xlnm.Print_Area" localSheetId="15">'240'!$A$1:$K$58</definedName>
    <definedName name="_xlnm.Print_Area" localSheetId="16">'241'!$A$1:$L$13</definedName>
    <definedName name="_xlnm.Print_Area" localSheetId="17">'242'!$A$1:$I$19</definedName>
    <definedName name="_xlnm.Print_Area" localSheetId="18">'243'!$A$1:$L$26</definedName>
    <definedName name="_xlnm.Print_Area" localSheetId="19">'244'!$A$1:$X$23</definedName>
    <definedName name="_xlnm.Print_Area" localSheetId="21">'245'!$A$1:$K$25</definedName>
    <definedName name="_xlnm.Print_Area" localSheetId="23">'246'!$A$1:$L$11</definedName>
    <definedName name="_xlnm.Print_Area" localSheetId="25">'247'!$A$1:$E$20</definedName>
    <definedName name="_xlnm.Print_Area" localSheetId="26">'248'!$A$1:$G$21</definedName>
    <definedName name="_xlnm.Print_Area" localSheetId="27">'249'!$A$1:$F$21</definedName>
    <definedName name="_xlnm.Print_Area" localSheetId="28">'250'!$A$1:$J$36</definedName>
    <definedName name="_xlnm.Print_Area" localSheetId="29">'251'!$A$1:$L$20</definedName>
    <definedName name="_xlnm.Print_Area" localSheetId="30">'252'!$A$1:$J$23</definedName>
    <definedName name="_xlnm.Print_Area" localSheetId="31">'253'!$A$1:$E$21</definedName>
    <definedName name="_xlnm.Print_Area" localSheetId="0">Cover!$A$1:$G$18</definedName>
    <definedName name="_xlnm.Print_Area" localSheetId="7">'GR-49'!$A$1:$AQ$64</definedName>
    <definedName name="_xlnm.Print_Area" localSheetId="32">'GR-52'!$A$1:$L$64</definedName>
    <definedName name="_xlnm.Print_Area" localSheetId="1">التقديم!$A$1:$C$15</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0" i="11" l="1"/>
  <c r="H13" i="82"/>
  <c r="H14" i="82"/>
  <c r="D50" i="11" l="1"/>
  <c r="E50" i="11"/>
  <c r="F50" i="11"/>
  <c r="G50" i="11"/>
  <c r="D51" i="11"/>
  <c r="E51" i="11"/>
  <c r="F51" i="11"/>
  <c r="G51" i="11"/>
  <c r="C51" i="11"/>
  <c r="E12" i="12"/>
  <c r="D12" i="12"/>
  <c r="C12" i="12"/>
  <c r="B12" i="12"/>
  <c r="H14" i="83"/>
  <c r="H13" i="83"/>
  <c r="H12" i="83"/>
  <c r="H11" i="83"/>
  <c r="H10" i="83"/>
  <c r="H14" i="79"/>
  <c r="H13" i="79"/>
  <c r="H12" i="79"/>
  <c r="H11" i="79"/>
  <c r="H10" i="79"/>
  <c r="H11" i="82"/>
  <c r="H12" i="82"/>
  <c r="H10" i="82"/>
  <c r="G30" i="68" l="1"/>
  <c r="G10" i="68"/>
  <c r="B10" i="74" l="1"/>
  <c r="D16" i="100" l="1"/>
  <c r="E16" i="100"/>
  <c r="E23" i="100" s="1"/>
  <c r="F16" i="100"/>
  <c r="G16" i="100"/>
  <c r="G23" i="100" s="1"/>
  <c r="H16" i="100"/>
  <c r="H23" i="100" s="1"/>
  <c r="I16" i="100"/>
  <c r="I23" i="100" s="1"/>
  <c r="J16" i="100"/>
  <c r="J23" i="100" s="1"/>
  <c r="C16" i="100"/>
  <c r="C23" i="100" s="1"/>
  <c r="D8" i="100"/>
  <c r="E8" i="100"/>
  <c r="F8" i="100"/>
  <c r="G8" i="100"/>
  <c r="H8" i="100"/>
  <c r="I8" i="100"/>
  <c r="J8" i="100"/>
  <c r="C8" i="100"/>
  <c r="F23" i="100" l="1"/>
  <c r="D23" i="100"/>
  <c r="M13" i="13"/>
  <c r="G13" i="13"/>
  <c r="H20" i="68" l="1"/>
  <c r="H10" i="68"/>
  <c r="H9" i="5"/>
  <c r="H10" i="5"/>
  <c r="H11" i="5"/>
  <c r="H12" i="5"/>
  <c r="H13" i="5"/>
  <c r="H14" i="5"/>
  <c r="H15" i="5"/>
  <c r="H16" i="5"/>
  <c r="H17" i="5"/>
  <c r="H18" i="5"/>
  <c r="H19" i="5"/>
  <c r="H20" i="5"/>
  <c r="H21" i="5"/>
  <c r="H22" i="5"/>
  <c r="H23" i="5"/>
  <c r="H24" i="5"/>
  <c r="J24" i="5" s="1"/>
  <c r="E24" i="5"/>
  <c r="I24" i="5" s="1"/>
  <c r="E9" i="5"/>
  <c r="E10" i="5"/>
  <c r="E11" i="5"/>
  <c r="E12" i="5"/>
  <c r="E13" i="5"/>
  <c r="E14" i="5"/>
  <c r="E15" i="5"/>
  <c r="E16" i="5"/>
  <c r="E17" i="5"/>
  <c r="E18" i="5"/>
  <c r="E19" i="5"/>
  <c r="E20" i="5"/>
  <c r="E21" i="5"/>
  <c r="E22" i="5"/>
  <c r="E23" i="5"/>
  <c r="I17" i="69" l="1"/>
  <c r="I16" i="69"/>
  <c r="I15" i="69" s="1"/>
  <c r="H15" i="69"/>
  <c r="H9" i="69"/>
  <c r="K16" i="29"/>
  <c r="K15" i="29"/>
  <c r="K14" i="29"/>
  <c r="K13" i="29"/>
  <c r="K12" i="29"/>
  <c r="K11" i="29"/>
  <c r="K8" i="29"/>
  <c r="K10" i="74"/>
  <c r="I19" i="69" l="1"/>
  <c r="B13" i="13"/>
  <c r="J10" i="29" l="1"/>
  <c r="H10" i="69" l="1"/>
  <c r="H19" i="69" l="1"/>
  <c r="G17" i="75"/>
  <c r="F17" i="75"/>
  <c r="L13" i="13" l="1"/>
  <c r="F13" i="13"/>
  <c r="G31" i="68" l="1"/>
  <c r="G32" i="68"/>
  <c r="J10" i="74" l="1"/>
  <c r="I23" i="5"/>
  <c r="J23" i="5"/>
  <c r="N22" i="9"/>
  <c r="O22" i="9"/>
  <c r="Q22" i="9"/>
  <c r="R22" i="9"/>
  <c r="S10" i="9"/>
  <c r="S11" i="9"/>
  <c r="S12" i="9"/>
  <c r="S13" i="9"/>
  <c r="S14" i="9"/>
  <c r="S15" i="9"/>
  <c r="S16" i="9"/>
  <c r="S17" i="9"/>
  <c r="S18" i="9"/>
  <c r="S9" i="9"/>
  <c r="P22" i="9" l="1"/>
  <c r="S22" i="9"/>
  <c r="G17" i="69" l="1"/>
  <c r="G16" i="69"/>
  <c r="G15" i="69"/>
  <c r="F15" i="69"/>
  <c r="E15" i="69"/>
  <c r="D15" i="69"/>
  <c r="C15" i="69"/>
  <c r="B15" i="69"/>
  <c r="G10" i="69"/>
  <c r="F10" i="69"/>
  <c r="E10" i="69"/>
  <c r="D10" i="69"/>
  <c r="C10" i="69"/>
  <c r="B10" i="69"/>
  <c r="G9" i="69"/>
  <c r="F9" i="69"/>
  <c r="E9" i="69"/>
  <c r="D9" i="69"/>
  <c r="C9" i="69"/>
  <c r="C19" i="69" s="1"/>
  <c r="B9" i="69"/>
  <c r="B19" i="69" s="1"/>
  <c r="I19" i="29"/>
  <c r="I16" i="29"/>
  <c r="I15" i="29"/>
  <c r="I14" i="29"/>
  <c r="I13" i="29"/>
  <c r="I12" i="29"/>
  <c r="I11" i="29"/>
  <c r="I8" i="29"/>
  <c r="I7" i="29"/>
  <c r="F30" i="68"/>
  <c r="E30" i="68"/>
  <c r="F26" i="68"/>
  <c r="E26" i="68"/>
  <c r="D26" i="68"/>
  <c r="F25" i="68"/>
  <c r="E25" i="68"/>
  <c r="D25" i="68"/>
  <c r="C25" i="68"/>
  <c r="F20" i="68"/>
  <c r="E20" i="68"/>
  <c r="F17" i="68"/>
  <c r="E17" i="68"/>
  <c r="D17" i="68"/>
  <c r="C17" i="68"/>
  <c r="C32" i="68" s="1"/>
  <c r="F16" i="68"/>
  <c r="E16" i="68"/>
  <c r="D16" i="68"/>
  <c r="C16" i="68"/>
  <c r="F10" i="68"/>
  <c r="E10" i="68"/>
  <c r="I10" i="74"/>
  <c r="H10" i="74"/>
  <c r="G10" i="74"/>
  <c r="F10" i="74"/>
  <c r="E10" i="74"/>
  <c r="D10" i="74"/>
  <c r="C10" i="74"/>
  <c r="J22" i="5"/>
  <c r="I22" i="5"/>
  <c r="J21" i="5"/>
  <c r="I21" i="5"/>
  <c r="L22" i="9"/>
  <c r="K22" i="9"/>
  <c r="I22" i="9"/>
  <c r="H22" i="9"/>
  <c r="F22" i="9"/>
  <c r="E22" i="9"/>
  <c r="C22" i="9"/>
  <c r="B22" i="9"/>
  <c r="P21" i="9"/>
  <c r="P20" i="9"/>
  <c r="P19" i="9"/>
  <c r="P18" i="9"/>
  <c r="M18" i="9"/>
  <c r="P17" i="9"/>
  <c r="M17" i="9"/>
  <c r="J17" i="9"/>
  <c r="G17" i="9"/>
  <c r="P16" i="9"/>
  <c r="M16" i="9"/>
  <c r="J16" i="9"/>
  <c r="G16" i="9"/>
  <c r="D16" i="9"/>
  <c r="P15" i="9"/>
  <c r="M15" i="9"/>
  <c r="J15" i="9"/>
  <c r="G15" i="9"/>
  <c r="D15" i="9"/>
  <c r="P14" i="9"/>
  <c r="M14" i="9"/>
  <c r="J14" i="9"/>
  <c r="G14" i="9"/>
  <c r="D14" i="9"/>
  <c r="P13" i="9"/>
  <c r="M13" i="9"/>
  <c r="J13" i="9"/>
  <c r="G13" i="9"/>
  <c r="D13" i="9"/>
  <c r="P12" i="9"/>
  <c r="M12" i="9"/>
  <c r="J12" i="9"/>
  <c r="G12" i="9"/>
  <c r="D12" i="9"/>
  <c r="P11" i="9"/>
  <c r="M11" i="9"/>
  <c r="J11" i="9"/>
  <c r="G11" i="9"/>
  <c r="D11" i="9"/>
  <c r="P10" i="9"/>
  <c r="M10" i="9"/>
  <c r="J10" i="9"/>
  <c r="G10" i="9"/>
  <c r="D10" i="9"/>
  <c r="P9" i="9"/>
  <c r="M9" i="9"/>
  <c r="J9" i="9"/>
  <c r="G9" i="9"/>
  <c r="D9" i="9"/>
  <c r="E17" i="75"/>
  <c r="D17" i="75"/>
  <c r="C17" i="75"/>
  <c r="B17" i="75"/>
  <c r="G11" i="21"/>
  <c r="F11" i="21"/>
  <c r="E11" i="21"/>
  <c r="D11" i="21"/>
  <c r="C11" i="21"/>
  <c r="B11" i="21"/>
  <c r="E56" i="34"/>
  <c r="D56" i="34"/>
  <c r="C56" i="34"/>
  <c r="E55" i="34"/>
  <c r="D55" i="34"/>
  <c r="C55" i="34"/>
  <c r="E13" i="13"/>
  <c r="D13" i="13"/>
  <c r="C13" i="13"/>
  <c r="K13" i="13"/>
  <c r="J13" i="13"/>
  <c r="I13" i="13"/>
  <c r="H13" i="13"/>
  <c r="E31" i="68" l="1"/>
  <c r="F31" i="68"/>
  <c r="D32" i="68"/>
  <c r="F19" i="69"/>
  <c r="G19" i="69"/>
  <c r="C31" i="68"/>
  <c r="E32" i="68"/>
  <c r="F32" i="68"/>
  <c r="D31" i="68"/>
  <c r="D19" i="69"/>
  <c r="D22" i="9"/>
  <c r="M22" i="9"/>
  <c r="G22" i="9"/>
  <c r="J22" i="9"/>
  <c r="E19" i="69"/>
  <c r="C18" i="39"/>
  <c r="B27" i="9" l="1"/>
  <c r="C27" i="9"/>
  <c r="B28" i="9"/>
  <c r="C28" i="9"/>
  <c r="B29" i="9"/>
  <c r="C29" i="9"/>
  <c r="B30" i="9"/>
  <c r="C30" i="9"/>
  <c r="B31" i="9"/>
  <c r="C31" i="9"/>
  <c r="B32" i="9"/>
  <c r="C32" i="9"/>
  <c r="B33" i="9"/>
  <c r="C33" i="9"/>
  <c r="B34" i="9"/>
  <c r="C34" i="9"/>
  <c r="B35" i="9"/>
  <c r="C35" i="9"/>
  <c r="D35" i="9" l="1"/>
  <c r="E35" i="9"/>
  <c r="D34" i="9" l="1"/>
  <c r="F34" i="9"/>
  <c r="F33" i="9"/>
  <c r="F32" i="9"/>
  <c r="F31" i="9"/>
  <c r="F30" i="9"/>
  <c r="F29" i="9"/>
  <c r="F28" i="9"/>
  <c r="F27" i="9"/>
  <c r="E34" i="9"/>
  <c r="E33" i="9"/>
  <c r="E32" i="9"/>
  <c r="E31" i="9"/>
  <c r="E30" i="9"/>
  <c r="E29" i="9"/>
  <c r="E28" i="9"/>
  <c r="E27" i="9"/>
  <c r="D33" i="9"/>
  <c r="D32" i="9"/>
  <c r="D31" i="9"/>
  <c r="D30" i="9"/>
  <c r="D29" i="9"/>
  <c r="D28" i="9"/>
  <c r="D27" i="9"/>
  <c r="F35" i="9" l="1"/>
  <c r="G18" i="39" l="1"/>
  <c r="D18" i="39"/>
  <c r="E18" i="39"/>
  <c r="F18" i="39"/>
  <c r="H18" i="39"/>
  <c r="B11" i="39"/>
  <c r="B12" i="39"/>
  <c r="B13" i="39"/>
  <c r="B14" i="39"/>
  <c r="B15" i="39"/>
  <c r="B16" i="39"/>
  <c r="B17" i="39"/>
  <c r="B10" i="39"/>
  <c r="B18" i="39" l="1"/>
</calcChain>
</file>

<file path=xl/sharedStrings.xml><?xml version="1.0" encoding="utf-8"?>
<sst xmlns="http://schemas.openxmlformats.org/spreadsheetml/2006/main" count="2096" uniqueCount="821">
  <si>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</si>
  <si>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</si>
  <si>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</si>
  <si>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</si>
  <si>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</si>
  <si>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</si>
  <si>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</si>
  <si>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</si>
  <si>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</si>
  <si>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</si>
  <si>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</si>
  <si>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</si>
  <si>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</si>
  <si>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</si>
  <si>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</si>
  <si>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</si>
  <si>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</si>
  <si>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</si>
  <si>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</si>
  <si>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</si>
  <si>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</si>
  <si>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</si>
  <si>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</si>
  <si>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</si>
  <si>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</si>
  <si>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</si>
  <si>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</si>
  <si>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</si>
  <si>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</si>
  <si>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</si>
  <si>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</si>
  <si>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</si>
  <si>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</si>
  <si>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</si>
  <si>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</si>
  <si>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</si>
  <si>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</si>
  <si>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الصيادين</t>
  </si>
  <si>
    <t>No. of fishermen</t>
  </si>
  <si>
    <t xml:space="preserve">المباني السكنية حسب البلدية والإتصال بالشبكات العامة </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</si>
  <si>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</si>
  <si>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</si>
  <si>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</si>
  <si>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</si>
  <si>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</si>
  <si>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</si>
  <si>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</si>
  <si>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</si>
  <si>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</si>
  <si>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</si>
  <si>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</si>
  <si>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</si>
  <si>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</si>
  <si>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</si>
  <si>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</si>
  <si>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</si>
  <si>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</si>
  <si>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</si>
  <si>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</si>
  <si>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</si>
  <si>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</si>
  <si>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</si>
  <si>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</si>
  <si>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</si>
  <si>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</si>
  <si>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</si>
  <si>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</si>
  <si>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</si>
  <si>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</si>
  <si>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</si>
  <si>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</si>
  <si>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</si>
  <si>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</si>
  <si>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</si>
  <si>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</si>
  <si>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</si>
  <si>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</si>
  <si>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</si>
  <si>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</si>
  <si>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</si>
  <si>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</si>
  <si>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</si>
  <si>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</si>
  <si>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</si>
  <si>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</si>
  <si>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</si>
  <si>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</si>
  <si>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</si>
  <si>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</si>
  <si>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</si>
  <si>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</si>
  <si>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</si>
  <si>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</si>
  <si>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</si>
  <si>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</si>
  <si>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</si>
  <si>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</si>
  <si>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</si>
  <si>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</si>
  <si>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</si>
  <si>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</si>
  <si>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</si>
  <si>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</si>
  <si>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</si>
  <si>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</si>
  <si>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</si>
  <si>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</si>
  <si>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</si>
  <si>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</si>
  <si>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</si>
  <si>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</si>
  <si>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</si>
  <si>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</si>
  <si>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</si>
  <si>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</si>
  <si>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</si>
  <si>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</si>
  <si>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</si>
  <si>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</si>
  <si>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</si>
  <si>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</si>
  <si>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</si>
  <si>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</si>
  <si>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</si>
  <si>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</si>
  <si>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</si>
  <si>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</si>
  <si>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</si>
  <si>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</si>
  <si>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</si>
  <si>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</si>
  <si>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</si>
  <si>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</si>
  <si>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</si>
  <si>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</si>
  <si>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</si>
  <si>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</si>
  <si>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</si>
  <si>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</si>
  <si>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</si>
  <si>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</si>
  <si>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</si>
  <si>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</si>
  <si>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</si>
  <si>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</si>
  <si>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</si>
  <si>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</si>
  <si>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</si>
  <si>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</si>
  <si>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</si>
  <si>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</si>
  <si>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</si>
  <si>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</si>
  <si>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</si>
  <si>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</si>
  <si>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</si>
  <si>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</si>
  <si>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</si>
  <si>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</si>
  <si>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</si>
  <si>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</si>
  <si>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</si>
  <si>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</si>
  <si>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</si>
  <si>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</si>
  <si>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</si>
  <si>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بيتالارف</t>
  </si>
  <si>
    <t>Beta Larve 5%</t>
  </si>
  <si>
    <t>البرمائيات</t>
  </si>
  <si>
    <t>اللافقاريات</t>
  </si>
  <si>
    <t>الزواحف</t>
  </si>
  <si>
    <t>الطيور</t>
  </si>
  <si>
    <t>الظعاين</t>
  </si>
  <si>
    <t>مجموع المباني السكنية</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</si>
  <si>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</si>
  <si>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</si>
  <si>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</si>
  <si>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</si>
  <si>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</si>
  <si>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</si>
  <si>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</si>
  <si>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</si>
  <si>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</si>
  <si>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</si>
  <si>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</si>
  <si>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</si>
  <si>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</si>
  <si>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</si>
  <si>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</si>
  <si>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</si>
  <si>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</si>
  <si>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</si>
  <si>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</si>
  <si>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</si>
  <si>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</si>
  <si>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</si>
  <si>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</si>
  <si>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</si>
  <si>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</si>
  <si>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</si>
  <si>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</si>
  <si>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</si>
  <si>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</si>
  <si>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</si>
  <si>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</si>
  <si>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</si>
  <si>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</si>
  <si>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</si>
  <si>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</si>
  <si>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</si>
  <si>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</si>
  <si>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</si>
  <si>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</si>
  <si>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</si>
  <si>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</si>
  <si>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</si>
  <si>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</si>
  <si>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</si>
  <si>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</si>
  <si>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</si>
  <si>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</si>
  <si>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</si>
  <si>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</si>
  <si>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</si>
  <si>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</si>
  <si>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</si>
  <si>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</si>
  <si>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</si>
  <si>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</si>
  <si>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</si>
  <si>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</si>
  <si>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</si>
  <si>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t xml:space="preserve">RESIDENTIAL BUILDING BY MUNICIPALITY AND THEIR CONNECTION TO THE PUBLIC 
UTILITIES NETWORKS </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</si>
  <si>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</si>
  <si>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</si>
  <si>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</si>
  <si>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</si>
  <si>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</si>
  <si>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</si>
  <si>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</si>
  <si>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</si>
  <si>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</si>
  <si>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</si>
  <si>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</si>
  <si>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</si>
  <si>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</si>
  <si>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</si>
  <si>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</si>
  <si>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</si>
  <si>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</si>
  <si>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</si>
  <si>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</si>
  <si>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</si>
  <si>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</si>
  <si>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</si>
  <si>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</si>
  <si>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</si>
  <si>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</si>
  <si>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</si>
  <si>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</si>
  <si>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</si>
  <si>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</si>
  <si>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</si>
  <si>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</si>
  <si>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</si>
  <si>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</si>
  <si>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</si>
  <si>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</si>
  <si>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</si>
  <si>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</si>
  <si>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</si>
  <si>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</si>
  <si>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</si>
  <si>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</si>
  <si>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</si>
  <si>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</si>
  <si>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</si>
  <si>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</si>
  <si>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</si>
  <si>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</si>
  <si>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</si>
  <si>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</si>
  <si>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</si>
  <si>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</si>
  <si>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</si>
  <si>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</si>
  <si>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</si>
  <si>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</si>
  <si>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</si>
  <si>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</si>
  <si>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</si>
  <si>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</si>
  <si>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</si>
  <si>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</si>
  <si>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</si>
  <si>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</si>
  <si>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</si>
  <si>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</si>
  <si>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نفايات البناء</t>
  </si>
  <si>
    <t>الإطارات</t>
  </si>
  <si>
    <t>مرفق إدارة النفايات</t>
  </si>
  <si>
    <t>النفايات حسب النوع</t>
  </si>
  <si>
    <t>Total other</t>
  </si>
  <si>
    <t>Water production, abstraction, losses and uses</t>
  </si>
  <si>
    <t>System volume input (mainly desalinated water) [1]</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</si>
  <si>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</si>
  <si>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</si>
  <si>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</si>
  <si>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</si>
  <si>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</si>
  <si>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</si>
  <si>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</si>
  <si>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</si>
  <si>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</si>
  <si>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</si>
  <si>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</si>
  <si>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</si>
  <si>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</si>
  <si>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</si>
  <si>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</si>
  <si>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</si>
  <si>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</si>
  <si>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</si>
  <si>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</si>
  <si>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</si>
  <si>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</si>
  <si>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</si>
  <si>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</si>
  <si>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</si>
  <si>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</si>
  <si>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</si>
  <si>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</si>
  <si>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</si>
  <si>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</si>
  <si>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</si>
  <si>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</si>
  <si>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</si>
  <si>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</si>
  <si>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</si>
  <si>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</si>
  <si>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</si>
  <si>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</si>
  <si>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</si>
  <si>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</si>
  <si>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</si>
  <si>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</si>
  <si>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</si>
  <si>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</si>
  <si>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</si>
  <si>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</si>
  <si>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</si>
  <si>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</si>
  <si>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</si>
  <si>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</si>
  <si>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</si>
  <si>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</si>
  <si>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</si>
  <si>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</si>
  <si>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</si>
  <si>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</si>
  <si>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</si>
  <si>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</si>
  <si>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</si>
  <si>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</si>
  <si>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</si>
  <si>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</si>
  <si>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</si>
  <si>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</si>
  <si>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</si>
  <si>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</si>
  <si>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</si>
  <si>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</si>
  <si>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</si>
  <si>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</si>
  <si>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</si>
  <si>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</si>
  <si>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</si>
  <si>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</si>
  <si>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</si>
  <si>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</si>
  <si>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</si>
  <si>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</si>
  <si>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</si>
  <si>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</si>
  <si>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</si>
  <si>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</si>
  <si>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</si>
  <si>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</si>
  <si>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</si>
  <si>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</si>
  <si>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</si>
  <si>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</si>
  <si>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</si>
  <si>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</si>
  <si>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</si>
  <si>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</si>
  <si>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</si>
  <si>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</si>
  <si>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</si>
  <si>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</si>
  <si>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</si>
  <si>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</si>
  <si>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</si>
  <si>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</si>
  <si>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</si>
  <si>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</si>
  <si>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</si>
  <si>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</si>
  <si>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</si>
  <si>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</si>
  <si>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</si>
  <si>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</si>
  <si>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</si>
  <si>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</si>
  <si>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</si>
  <si>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</si>
  <si>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</si>
  <si>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</si>
  <si>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</si>
  <si>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</si>
  <si>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</si>
  <si>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</si>
  <si>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</si>
  <si>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</si>
  <si>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</si>
  <si>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</si>
  <si>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</si>
  <si>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</si>
  <si>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</si>
  <si>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</si>
  <si>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</si>
  <si>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</si>
  <si>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</si>
  <si>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</si>
  <si>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</si>
  <si>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</si>
  <si>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</si>
  <si>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</si>
  <si>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</si>
  <si>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</si>
  <si>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</si>
  <si>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</si>
  <si>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</si>
  <si>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</si>
  <si>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</si>
  <si>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مبيدات الصحة العامة</t>
  </si>
  <si>
    <t>Pesticide insecticide</t>
  </si>
  <si>
    <t>Pesticides Public Health</t>
  </si>
  <si>
    <t>لإعادة الاستخدام في الزراعة</t>
  </si>
  <si>
    <t>منها لري المساحات الخضراء [11]</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</si>
  <si>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</si>
  <si>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</si>
  <si>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</si>
  <si>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</si>
  <si>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</si>
  <si>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</si>
  <si>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</si>
  <si>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</si>
  <si>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</si>
  <si>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</si>
  <si>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</si>
  <si>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</si>
  <si>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t>أم الأفاعي</t>
  </si>
  <si>
    <r>
      <t xml:space="preserve">نفايات ضخمة </t>
    </r>
    <r>
      <rPr>
        <b/>
        <vertAlign val="superscript"/>
        <sz val="12"/>
        <rFont val="Arial"/>
        <family val="2"/>
      </rPr>
      <t>(2)</t>
    </r>
  </si>
  <si>
    <r>
      <t xml:space="preserve">أم الأفاعي </t>
    </r>
    <r>
      <rPr>
        <b/>
        <vertAlign val="superscript"/>
        <sz val="10"/>
        <rFont val="Arial"/>
        <family val="2"/>
      </rPr>
      <t>(1)</t>
    </r>
  </si>
  <si>
    <t>Pesticides weed</t>
  </si>
  <si>
    <t xml:space="preserve">طبيعي </t>
  </si>
  <si>
    <t xml:space="preserve">أقل من الطبيعي </t>
  </si>
  <si>
    <t xml:space="preserve"> تلوث محدود </t>
  </si>
  <si>
    <t xml:space="preserve"> تلوث</t>
  </si>
  <si>
    <t>(1) من عام 2013 أم الأفاعي مغلقة</t>
  </si>
  <si>
    <t xml:space="preserve">(2) النفايات الضخمة يتم التخلص منها في أم الأفاعي  ومسيعيد  فقط </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</si>
  <si>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</si>
  <si>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</si>
  <si>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</si>
  <si>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</si>
  <si>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</si>
  <si>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</si>
  <si>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</si>
  <si>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</si>
  <si>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</si>
  <si>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</si>
  <si>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</si>
  <si>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</si>
  <si>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</si>
  <si>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</si>
  <si>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</si>
  <si>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</si>
  <si>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</si>
  <si>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</si>
  <si>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</si>
  <si>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</si>
  <si>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</si>
  <si>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</si>
  <si>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</si>
  <si>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</si>
  <si>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</si>
  <si>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</si>
  <si>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</si>
  <si>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</si>
  <si>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</si>
  <si>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</si>
  <si>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</si>
  <si>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</si>
  <si>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</si>
  <si>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</si>
  <si>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</si>
  <si>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</si>
  <si>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</si>
  <si>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</si>
  <si>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</si>
  <si>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</si>
  <si>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</si>
  <si>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</si>
  <si>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</si>
  <si>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</si>
  <si>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</si>
  <si>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</si>
  <si>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</si>
  <si>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</si>
  <si>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</si>
  <si>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</si>
  <si>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</si>
  <si>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</si>
  <si>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تعداد أبريل، 2015</t>
  </si>
  <si>
    <t xml:space="preserve"> April 2015, Census</t>
  </si>
  <si>
    <t>Umm al amad</t>
  </si>
  <si>
    <t>الشيحانية</t>
  </si>
  <si>
    <t>Al Sheehaniya</t>
  </si>
  <si>
    <t>2014</t>
  </si>
  <si>
    <t>NM</t>
  </si>
  <si>
    <t>NM: Not measured</t>
  </si>
  <si>
    <t>NM: لم يتم قياسه</t>
  </si>
  <si>
    <t>مبيدات أعشاب و حشائش</t>
  </si>
  <si>
    <t>مبيدات حشرية وعناكب</t>
  </si>
  <si>
    <t>Data sources: Kahramaa, Ashghal.</t>
  </si>
  <si>
    <t>المصدر : وزارة البلدية والبيئة.</t>
  </si>
  <si>
    <t>Source: Ministry of Municipality and Environment.</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</si>
  <si>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</si>
  <si>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</si>
  <si>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</si>
  <si>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</si>
  <si>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</si>
  <si>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</si>
  <si>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</si>
  <si>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</si>
  <si>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</si>
  <si>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</si>
  <si>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</si>
  <si>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</si>
  <si>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</si>
  <si>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</si>
  <si>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</si>
  <si>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</si>
  <si>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</si>
  <si>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</si>
  <si>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</si>
  <si>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</si>
  <si>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</si>
  <si>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</si>
  <si>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</si>
  <si>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</si>
  <si>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</si>
  <si>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</si>
  <si>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</si>
  <si>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</si>
  <si>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</si>
  <si>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</si>
  <si>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</si>
  <si>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</si>
  <si>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</si>
  <si>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</si>
  <si>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</si>
  <si>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</si>
  <si>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</si>
  <si>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</si>
  <si>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عشيرج</t>
  </si>
  <si>
    <t>Ashiraj</t>
  </si>
  <si>
    <t>INCOMING WASTE  BY TYPE AND WASTE MANAGEMENT FACILITY</t>
  </si>
  <si>
    <t>NM: Not measured.</t>
  </si>
  <si>
    <t>مركب الهيدروكلور والفلور الكربوني-123</t>
  </si>
  <si>
    <t>مركب الهيدروكلور والفلور الكربوني-141b</t>
  </si>
  <si>
    <t>مركب الهيدروكلور والفلور الكربوني-142b</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</si>
  <si>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</si>
  <si>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</si>
  <si>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</si>
  <si>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</si>
  <si>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</si>
  <si>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</si>
  <si>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</si>
  <si>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</si>
  <si>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</si>
  <si>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</si>
  <si>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</si>
  <si>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</si>
  <si>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</si>
  <si>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</si>
  <si>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</si>
  <si>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</si>
  <si>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</si>
  <si>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</si>
  <si>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</si>
  <si>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</si>
  <si>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</si>
  <si>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t>مزرعة رقم (279)</t>
  </si>
  <si>
    <t xml:space="preserve">Farm (279) </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</si>
  <si>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</si>
  <si>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</si>
  <si>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جدول رقم (235) </t>
  </si>
  <si>
    <t xml:space="preserve"> المتوسط السنوي لجودة الهواء بمدينة الدوحة حسب مؤشر ملوثات الهواء والموقع</t>
  </si>
  <si>
    <t>ANNUAL AVERAGE OF AIR QUALITY - DOHA CITY  BY INDICATOR 
OF AIR POLLUTANTS AND LOCATION</t>
  </si>
  <si>
    <t>PERCENTAGE DISTRIBUTION OF DAILY MONITORING OF AIR QUALITY INDICATORS</t>
  </si>
  <si>
    <t xml:space="preserve">التوزيع النسبي للرصد اليومي لمؤشرات جودة الهواء </t>
  </si>
  <si>
    <t>الشحانية
Shahanyah</t>
  </si>
  <si>
    <t>المسحبية
Mashabyah</t>
  </si>
  <si>
    <t>الوجبة
Al Wajbah</t>
  </si>
  <si>
    <t>أم ثنيتين
Umm Thanytain</t>
  </si>
  <si>
    <t>أم قريبة
Umm Grebah</t>
  </si>
  <si>
    <t>أم المواقع
Umm Al Mawaqa</t>
  </si>
  <si>
    <t>راس لفان
Ras Laffan</t>
  </si>
  <si>
    <t xml:space="preserve">مزرعة رقم (279)
Farm (279) </t>
  </si>
  <si>
    <t>عشيرج
Ashiraj</t>
  </si>
  <si>
    <t>نوعية المياه الساحلية في قطر حسب الموقع</t>
  </si>
  <si>
    <t>QUALITY OF COASTAL WATERS IN QATAR BY LOCATION</t>
  </si>
  <si>
    <t>TOTAL PETROLEUM HYDROCARBON (TPH)
 SEDIMENTS IN COASTAL SAMPLES BY LOCATION</t>
  </si>
  <si>
    <t>Umm AlOAfai (1)</t>
  </si>
  <si>
    <t>Umm AlOAfai</t>
  </si>
  <si>
    <t>إجمالي نفايات البناء/المعالجة</t>
  </si>
  <si>
    <t>Total Construction/Treated</t>
  </si>
  <si>
    <t>إجمالي نفايات البناء/الواردة</t>
  </si>
  <si>
    <t>Total Construction/Income</t>
  </si>
  <si>
    <t xml:space="preserve">Umm AlOAfai </t>
  </si>
  <si>
    <t>(1) From 2013 Umm AlOAfai has been Closed</t>
  </si>
  <si>
    <t>(2) Bulky waste disposed only in Umm AlOAfai and Rawdat Rashid.</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</si>
  <si>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</si>
  <si>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</si>
  <si>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</si>
  <si>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</si>
  <si>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</si>
  <si>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</si>
  <si>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r>
      <t xml:space="preserve">المجموع
</t>
    </r>
    <r>
      <rPr>
        <b/>
        <sz val="8"/>
        <color rgb="FF000000"/>
        <rFont val="Arial"/>
        <family val="2"/>
      </rPr>
      <t>Total</t>
    </r>
  </si>
  <si>
    <r>
      <t xml:space="preserve">Bulky </t>
    </r>
    <r>
      <rPr>
        <b/>
        <vertAlign val="superscript"/>
        <sz val="10"/>
        <color rgb="FF000000"/>
        <rFont val="Arial"/>
        <family val="2"/>
      </rPr>
      <t>(2)</t>
    </r>
  </si>
  <si>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</si>
  <si>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</si>
  <si>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</si>
  <si>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</si>
  <si>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</si>
  <si>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</si>
  <si>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</si>
  <si>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</si>
  <si>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</si>
  <si>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</si>
  <si>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</si>
  <si>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</si>
  <si>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</si>
  <si>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</si>
  <si>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Total water use net of total losses [13]=[3]+{4]+[9]</t>
  </si>
  <si>
    <t>استخدم إجمالي المياه الصافية من إجمالي الخسائر [13] = [3] + {4] + [9]</t>
  </si>
  <si>
    <t>ام قرن</t>
  </si>
  <si>
    <t>بروق</t>
  </si>
  <si>
    <t>Brooq</t>
  </si>
  <si>
    <t>الرفاع
Al Rafa</t>
  </si>
  <si>
    <t>ام قرن
Um Qarn</t>
  </si>
  <si>
    <t>بروق
Brooq</t>
  </si>
  <si>
    <t>2012/2013</t>
  </si>
  <si>
    <t>2013/2014</t>
  </si>
  <si>
    <t>2014/2015</t>
  </si>
  <si>
    <t>Doris</t>
  </si>
  <si>
    <t>Compact</t>
  </si>
  <si>
    <t>Samoketin</t>
  </si>
  <si>
    <t>Lyon</t>
  </si>
  <si>
    <t>Delta Plan</t>
  </si>
  <si>
    <t>Esther</t>
  </si>
  <si>
    <t>Avant</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</si>
  <si>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</si>
  <si>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</si>
  <si>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</si>
  <si>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</si>
  <si>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</si>
  <si>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</si>
  <si>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</si>
  <si>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</si>
  <si>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</si>
  <si>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</si>
  <si>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</si>
  <si>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</si>
  <si>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</si>
  <si>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</si>
  <si>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</si>
  <si>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</si>
  <si>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</si>
  <si>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</si>
  <si>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</si>
  <si>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ND: Not detected or below detection limit.</t>
  </si>
  <si>
    <t>ND: غير مكشف عنه أو تحت حد الكشف.</t>
  </si>
  <si>
    <t xml:space="preserve">الكلوروفيل أ  (ميكروغرام/ لتر)
Chlorophyll a
 (μg/l)  </t>
  </si>
  <si>
    <t xml:space="preserve">Table (232) </t>
  </si>
  <si>
    <t xml:space="preserve">جدول رقم (234) </t>
  </si>
  <si>
    <t xml:space="preserve">TABLE (235) </t>
  </si>
  <si>
    <t>TABLE (242)</t>
  </si>
  <si>
    <t>TABLE (243)</t>
  </si>
  <si>
    <t>TABLE (244)</t>
  </si>
  <si>
    <t xml:space="preserve">AVERAGE MONTHLY OF THE AIR POLLUTANTS INDICATOR </t>
  </si>
  <si>
    <t>Total of residential building</t>
  </si>
  <si>
    <t>Al Dhaayen</t>
  </si>
  <si>
    <t>limited Polluted</t>
  </si>
  <si>
    <t>واستجابة للطلب المتزايد للحصول على المعلومات البيئية ، قام جهاز التخطيط والإحصاء بالتعاون مع وزارة البلدية والبيئة استحداث هذا الفصل الخاص بالإحصاءات البيئية ، إلا أن العديد من المعلومات الأخرى كتلك المتعلقة بالمناخ ، الزراعة،  الطاقة ، المواصلات يمكن الحصول عليها في فصول أخرى من هذه النشرة.</t>
  </si>
  <si>
    <t xml:space="preserve"> - التعداد العام المبسط للسكان والمساكن والمنشآت 2015-  جهاز التخطيط والاحصاء.</t>
  </si>
  <si>
    <t>In response to the increasing needs of  environment data and information, The Planning and Statistics Authority in cooperation with the Ministry of Municipality and Environment to update this chapter on environmental statistics. Other information on climate, agriculture, energy, transport,…etc. can be found in other chapters of this publication.</t>
  </si>
  <si>
    <t>2011/2012 - 2014/2015</t>
  </si>
  <si>
    <t>المصدر:تعداد أبريل 2015-  جهاز التخطيط والاحصاء</t>
  </si>
  <si>
    <t>Source: Census April, 2015-PSA</t>
  </si>
  <si>
    <t>مصدر البيانات: هيئة الاشغال العامة</t>
  </si>
  <si>
    <t>مصدر البيانات: المؤسسة القطرية للكهرباء والماء وهيئة الاشغال العامة .</t>
  </si>
  <si>
    <t>المصدر:وزارة البلدية والبيئة</t>
  </si>
  <si>
    <t xml:space="preserve"> - Public Works Authority (Ashghal)</t>
  </si>
  <si>
    <t xml:space="preserve"> - Ministry of Municipality and Environment (MME)</t>
  </si>
  <si>
    <t xml:space="preserve"> - The Simplified Census Of Population , Housing and Establishments , 2015- Planning and Statistics Authorit (PSA).</t>
  </si>
  <si>
    <t>تركيز الهيدروكربون البترولي الكلي في الرواسب الساحلية 
حسب الموقع</t>
  </si>
  <si>
    <r>
      <t>Sulfur dioxide (SO</t>
    </r>
    <r>
      <rPr>
        <b/>
        <vertAlign val="subscript"/>
        <sz val="9"/>
        <rFont val="Arial"/>
        <family val="2"/>
      </rPr>
      <t>2</t>
    </r>
    <r>
      <rPr>
        <b/>
        <sz val="9"/>
        <rFont val="Arial"/>
        <family val="2"/>
      </rPr>
      <t>)</t>
    </r>
  </si>
  <si>
    <r>
      <t>Nitrogen dioxide (NO</t>
    </r>
    <r>
      <rPr>
        <b/>
        <vertAlign val="subscript"/>
        <sz val="9"/>
        <rFont val="Arial"/>
        <family val="2"/>
      </rPr>
      <t>2</t>
    </r>
    <r>
      <rPr>
        <b/>
        <sz val="9"/>
        <rFont val="Arial"/>
        <family val="2"/>
      </rPr>
      <t>)</t>
    </r>
  </si>
  <si>
    <t>تركيز المغذيات الطبيعية في المياه الساحلية القطرية حسب الموقع</t>
  </si>
  <si>
    <t>CONCENTRATION OF NATURAL NUTRIENTS IN QATARI COASTAL WATERS BY LOCATION</t>
  </si>
  <si>
    <t>2012/2011 - 2015/2014</t>
  </si>
  <si>
    <t>Water Real Losses [2]</t>
  </si>
  <si>
    <t>Authorised consumption** [3]=[1]-[2]</t>
  </si>
  <si>
    <t>استهلاك المأذون به** [3]=[1]-[2]</t>
  </si>
  <si>
    <t>** Authorized Consumption: is water that is used by known customers of the water system. </t>
  </si>
  <si>
    <t>**الأستهلاك المأذون به: هو المياه المستخدمة من قبل مشتركين معروفين ضمن نظام المياه، وهوه عبارة عن حاصل</t>
  </si>
  <si>
    <t xml:space="preserve"> It is the sum of billed authorized consumption and unbilled authorized consumption and is a known quantity.</t>
  </si>
  <si>
    <t xml:space="preserve"> جمع المياه المفوترة مع غير المفوترة وهي كمية معروفة</t>
  </si>
  <si>
    <t>Graph No. (49) شكل رقم</t>
  </si>
  <si>
    <t>Graph No. (52) شكل رقم</t>
  </si>
  <si>
    <t xml:space="preserve">جدول رقم (231) </t>
  </si>
  <si>
    <t xml:space="preserve">Table (233) </t>
  </si>
  <si>
    <t xml:space="preserve">جدول رقم (236) </t>
  </si>
  <si>
    <t xml:space="preserve">TABLE (236) </t>
  </si>
  <si>
    <t>TABLE (239) (Unit: Lit , Kg)</t>
  </si>
  <si>
    <t>جدول رقم (239) ( الوحدة: لتر ، كجم )</t>
  </si>
  <si>
    <t>TABLE (245)</t>
  </si>
  <si>
    <t>TABLE (251) (Unit: Million m3/year)</t>
  </si>
  <si>
    <t>جدول رقم (251) (الوحدة: مليون متر مكعب/ السنة)</t>
  </si>
  <si>
    <t>2012 - 2019</t>
  </si>
  <si>
    <t>2004 - 2019</t>
  </si>
  <si>
    <t>2019</t>
  </si>
  <si>
    <t>عدد سفن الصيد الحرفي</t>
  </si>
  <si>
    <t>No. of big fishing boats</t>
  </si>
  <si>
    <t>عدد قوارب الصيد</t>
  </si>
  <si>
    <t>No. of Small fishing boats</t>
  </si>
  <si>
    <t>عدد قوارب وسفن الصيد</t>
  </si>
  <si>
    <t>Number of fishing boats</t>
  </si>
  <si>
    <t>عدد الصيادين في سفن الصيد الحرفي</t>
  </si>
  <si>
    <t>Number of fishermen in big boat (LANJ)</t>
  </si>
  <si>
    <t>عدد الصيادين في قوارب الصيد</t>
  </si>
  <si>
    <t>Number of fishermen in small boat (TARAD)</t>
  </si>
  <si>
    <t>(3) أغذية تالفة ومقاصب</t>
  </si>
  <si>
    <t>not measured</t>
  </si>
  <si>
    <t>أقل من طبيعي</t>
  </si>
  <si>
    <t>2014 - 2017</t>
  </si>
  <si>
    <t>بيانات  2018 و 2019غير متوفرة من المصدر</t>
  </si>
  <si>
    <t>2018 &amp; 2019 Data not available from the source</t>
  </si>
  <si>
    <t>2013 - 2017</t>
  </si>
  <si>
    <t>2017 - 2013</t>
  </si>
  <si>
    <t>2010 - 2015</t>
  </si>
  <si>
    <t>2010- 2015</t>
  </si>
  <si>
    <t>بيانات  2016 -2019 غير متوفرة من المصدر</t>
  </si>
  <si>
    <t>2016 - 2019 Data not available from the source</t>
  </si>
  <si>
    <t>2013 - 2018</t>
  </si>
  <si>
    <t>2019 Data not available from the source</t>
  </si>
  <si>
    <t>بيانات  2019 غير متوفرة من المصدر</t>
  </si>
  <si>
    <t>بيانات 2016-2019 لم يتم قياسها من المصدر</t>
  </si>
  <si>
    <t xml:space="preserve">The Data of 2016-2019 not measurment from the source. </t>
  </si>
  <si>
    <t>0</t>
  </si>
  <si>
    <t>بيانات  2018 و 2019 غير متوفرة من المصدر</t>
  </si>
  <si>
    <t xml:space="preserve"> Data  2018 &amp; 2019 not available from the source</t>
  </si>
  <si>
    <t xml:space="preserve">                           Indicator                                  Description
Pollutant</t>
  </si>
  <si>
    <t xml:space="preserve">                        Indicator                                     Description
Pollutant</t>
  </si>
  <si>
    <r>
      <t>أنواع أخرى</t>
    </r>
    <r>
      <rPr>
        <b/>
        <vertAlign val="superscript"/>
        <sz val="12"/>
        <rFont val="Arial"/>
        <family val="2"/>
      </rPr>
      <t>(3)</t>
    </r>
  </si>
  <si>
    <t>2014 - 2019</t>
  </si>
  <si>
    <t>2010 - 2019</t>
  </si>
  <si>
    <t>2014- 2019</t>
  </si>
  <si>
    <t>النفايات الواردة حسب النوع ومرافق إدارة النفايات</t>
  </si>
  <si>
    <t>Other Items</t>
  </si>
  <si>
    <t>(3) Demaged food and slaughtered</t>
  </si>
  <si>
    <t xml:space="preserve">    كمية المصيد (طن متري)</t>
  </si>
  <si>
    <t>جدول رقم (229)</t>
  </si>
  <si>
    <t>TABLE (229)</t>
  </si>
  <si>
    <t>جدول رقم  (230) (الوحدة: طن متري )</t>
  </si>
  <si>
    <t>TABLE (230) (Unit: Metric tons )</t>
  </si>
  <si>
    <t>Table (231)</t>
  </si>
  <si>
    <t xml:space="preserve">جدول رقم (232) </t>
  </si>
  <si>
    <t>جدول رقم (233)</t>
  </si>
  <si>
    <t xml:space="preserve">Table (234) </t>
  </si>
  <si>
    <t xml:space="preserve">TABLE (237) </t>
  </si>
  <si>
    <t xml:space="preserve">جدول رقم (237) </t>
  </si>
  <si>
    <t>TABLE (238) (Weight Unit: Kg)</t>
  </si>
  <si>
    <t>جدول رقم (238) ( الوحدة الوزن : كيلو غرام)</t>
  </si>
  <si>
    <t>جدول رقم (240) ( الوحدة: لتر ، كجم )</t>
  </si>
  <si>
    <t>TABLE (240) (Unit: Lit , Kg)</t>
  </si>
  <si>
    <t>TABLE (241) (Unit : Ton)</t>
  </si>
  <si>
    <t>جدول رقم(241) (الوحدة : طن)</t>
  </si>
  <si>
    <t>جدول رقم (242)</t>
  </si>
  <si>
    <t xml:space="preserve">جدول رقم (243) </t>
  </si>
  <si>
    <t>جدول رقم (244)</t>
  </si>
  <si>
    <t xml:space="preserve">جدول رقم (245) </t>
  </si>
  <si>
    <t>TABLE (246)</t>
  </si>
  <si>
    <t>جدول رقم (246)</t>
  </si>
  <si>
    <t>TABLE (247) (Unit: mg/l )</t>
  </si>
  <si>
    <t>جدول رقم (247) ( الوحدة: مليغرام/لتر)</t>
  </si>
  <si>
    <t>TABLE (248) (Unit: µg/l )</t>
  </si>
  <si>
    <t>جدول رقم (248) ( الوحدة : ميكروغرام/لتر)</t>
  </si>
  <si>
    <r>
      <t>TABLE (249)</t>
    </r>
    <r>
      <rPr>
        <sz val="10"/>
        <color indexed="8"/>
        <rFont val="Arial"/>
        <family val="2"/>
      </rPr>
      <t xml:space="preserve"> (Unit:Microgram/Gram (µg/g))</t>
    </r>
  </si>
  <si>
    <r>
      <rPr>
        <b/>
        <sz val="12"/>
        <color indexed="8"/>
        <rFont val="Arial"/>
        <family val="2"/>
      </rPr>
      <t xml:space="preserve">جدول رقم (249) </t>
    </r>
    <r>
      <rPr>
        <b/>
        <sz val="10"/>
        <color indexed="8"/>
        <rFont val="Arial"/>
        <family val="2"/>
      </rPr>
      <t>(الوحدة:ميكروغرام/غرام)</t>
    </r>
  </si>
  <si>
    <t>TABLE (250) (Unit:Metric tons)</t>
  </si>
  <si>
    <t>جدول رقم (250)  (الوحدة: طن متري)</t>
  </si>
  <si>
    <t>TABLE (252) (Unit: Million m3/year)</t>
  </si>
  <si>
    <t>جدول رقم (252) (الوحدة: مليون متر مكعب/ السنة)</t>
  </si>
  <si>
    <r>
      <t>TABLE (253) (Unit: KM</t>
    </r>
    <r>
      <rPr>
        <b/>
        <vertAlign val="superscript"/>
        <sz val="10"/>
        <rFont val="Arial"/>
        <family val="2"/>
      </rPr>
      <t>2</t>
    </r>
    <r>
      <rPr>
        <b/>
        <sz val="10"/>
        <rFont val="Arial"/>
        <family val="2"/>
      </rPr>
      <t xml:space="preserve"> , Percentage)</t>
    </r>
  </si>
  <si>
    <t>جدول رقم (253)  (الوحدة: كيلومتر مربع، النسبة )</t>
  </si>
  <si>
    <t xml:space="preserve">* الآبار البلدية ومحلية والصناعية = 20 مليون متر مكعب للسنوات من 2015-2019 </t>
  </si>
  <si>
    <t>* Industrial,Domestic and Municipal wells = 20 Million m3 for (2015-2019)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</si>
</sst>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164" formatCode="0.0"/>
    <numFmt numFmtId="165" formatCode="0.000"/>
    <numFmt numFmtId="166" formatCode="#,##0_ ;\-#,##0\ "/>
    <numFmt numFmtId="167" formatCode="#,##0.0"/>
    <numFmt numFmtId="168" formatCode="0.0%"/>
    <numFmt numFmtId="169" formatCode="_-* #,##0_-;_-* #,##0\-;_-* &quot;-&quot;??_-;_-@_-"/>
    <numFmt numFmtId="170" formatCode="#,##0.000"/>
  </numFmts>
  <fonts count="83"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b/>
      <i/>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sz val="24"/>
      <name val="Sakkal Majalla"/>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i/>
      <sz val="10"/>
      <color theme="1"/>
      <name val="Arial"/>
      <family val="2"/>
    </font>
    <font>
      <b/>
      <u/>
      <sz val="13"/>
      <name val="Sakkal Majalla"/>
    </font>
    <font>
      <b/>
      <u/>
      <sz val="12"/>
      <name val="Sakkal Majalla"/>
    </font>
    <font>
      <b/>
      <u/>
      <sz val="10"/>
      <name val="Arial"/>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s>
  <borders count="127">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indexed="64"/>
      </top>
      <bottom style="thin">
        <color indexed="64"/>
      </bottom>
      <diagonal/>
    </border>
    <border>
      <left/>
      <right/>
      <top style="thin">
        <color auto="1"/>
      </top>
      <bottom style="medium">
        <color theme="0"/>
      </bottom>
      <diagonal/>
    </border>
    <border>
      <left style="medium">
        <color rgb="FFFFFFFF"/>
      </left>
      <right style="medium">
        <color rgb="FFFFFFFF"/>
      </right>
      <top style="thin">
        <color rgb="FF000000"/>
      </top>
      <bottom style="medium">
        <color rgb="FFFFFFFF"/>
      </bottom>
      <diagonal/>
    </border>
    <border>
      <left/>
      <right style="medium">
        <color rgb="FFFFFFFF"/>
      </right>
      <top style="medium">
        <color rgb="FFFFFFFF"/>
      </top>
      <bottom style="thin">
        <color rgb="FF000000"/>
      </bottom>
      <diagonal/>
    </border>
    <border>
      <left style="medium">
        <color rgb="FFFFFFFF"/>
      </left>
      <right style="medium">
        <color rgb="FFFFFFFF"/>
      </right>
      <top style="medium">
        <color rgb="FFFFFFFF"/>
      </top>
      <bottom style="thin">
        <color rgb="FF000000"/>
      </bottom>
      <diagonal/>
    </border>
    <border>
      <left style="medium">
        <color rgb="FFFFFFFF"/>
      </left>
      <right/>
      <top style="medium">
        <color rgb="FFFFFFFF"/>
      </top>
      <bottom style="thin">
        <color rgb="FF000000"/>
      </bottom>
      <diagonal/>
    </border>
  </borders>
  <cellStyleXfs count="39">
    <xf numFmtId="0" fontId="0" fillId="0" borderId="0"/>
    <xf numFmtId="43" fontId="2" fillId="0" borderId="0" applyFont="0" applyFill="0" applyBorder="0" applyAlignment="0" applyProtection="0"/>
    <xf numFmtId="41" fontId="2" fillId="0" borderId="0" applyFont="0" applyFill="0" applyBorder="0" applyAlignment="0" applyProtection="0"/>
    <xf numFmtId="41" fontId="42" fillId="0" borderId="0" applyFont="0" applyFill="0" applyBorder="0" applyAlignment="0" applyProtection="0"/>
    <xf numFmtId="43" fontId="42"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2" fillId="0" borderId="0">
      <alignment horizontal="center" vertical="center" readingOrder="2"/>
    </xf>
    <xf numFmtId="0" fontId="18" fillId="0" borderId="0">
      <alignment horizontal="left" vertical="center"/>
    </xf>
    <xf numFmtId="0" fontId="46" fillId="0" borderId="0"/>
    <xf numFmtId="0" fontId="19" fillId="0" borderId="0">
      <alignment horizontal="right" vertical="center"/>
    </xf>
    <xf numFmtId="0" fontId="20" fillId="0" borderId="0">
      <alignment horizontal="left" vertical="center"/>
    </xf>
    <xf numFmtId="9" fontId="42"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2"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xf numFmtId="41" fontId="2" fillId="0" borderId="0" applyFont="0" applyFill="0" applyBorder="0" applyAlignment="0" applyProtection="0"/>
    <xf numFmtId="0" fontId="1" fillId="0" borderId="0"/>
  </cellStyleXfs>
  <cellXfs count="1022">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Alignment="1">
      <alignment horizontal="center" vertical="center" wrapText="1"/>
    </xf>
    <xf numFmtId="164" fontId="5" fillId="0" borderId="0" xfId="0" applyNumberFormat="1" applyFont="1" applyAlignment="1">
      <alignment horizontal="center"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6" fillId="0" borderId="9" xfId="0" applyFont="1" applyBorder="1" applyAlignment="1">
      <alignment horizontal="right" vertical="center" readingOrder="2"/>
    </xf>
    <xf numFmtId="0" fontId="6" fillId="0" borderId="15" xfId="27" applyFont="1" applyFill="1" applyBorder="1">
      <alignment horizontal="right" vertical="center" wrapText="1" indent="1" readingOrder="2"/>
    </xf>
    <xf numFmtId="0" fontId="3" fillId="0" borderId="16" xfId="32" applyFont="1" applyFill="1" applyBorder="1" applyAlignment="1">
      <alignment horizontal="center" vertical="center" wrapText="1"/>
    </xf>
    <xf numFmtId="0" fontId="22" fillId="0" borderId="16" xfId="32" applyFont="1" applyFill="1" applyBorder="1">
      <alignment horizontal="left" vertical="center" wrapText="1" indent="1"/>
    </xf>
    <xf numFmtId="0" fontId="15" fillId="0" borderId="15" xfId="28" applyFont="1" applyFill="1" applyBorder="1">
      <alignment horizontal="right" vertical="center" wrapText="1" indent="1" readingOrder="2"/>
    </xf>
    <xf numFmtId="0" fontId="15" fillId="4" borderId="15"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23" fillId="4" borderId="18" xfId="12" applyFont="1" applyFill="1" applyBorder="1">
      <alignment horizontal="center" vertical="center" wrapText="1"/>
    </xf>
    <xf numFmtId="0" fontId="22" fillId="0" borderId="0" xfId="0" applyFont="1" applyAlignment="1">
      <alignment horizontal="center" vertical="center"/>
    </xf>
    <xf numFmtId="0" fontId="18" fillId="4" borderId="19" xfId="12" applyFont="1" applyFill="1" applyBorder="1">
      <alignment horizontal="center" vertical="center" wrapText="1"/>
    </xf>
    <xf numFmtId="0" fontId="31" fillId="0" borderId="0" xfId="0" applyFont="1" applyAlignment="1">
      <alignment readingOrder="2"/>
    </xf>
    <xf numFmtId="0" fontId="6" fillId="4" borderId="15" xfId="27" applyFont="1" applyFill="1" applyBorder="1">
      <alignment horizontal="right" vertical="center" wrapText="1" indent="1" readingOrder="2"/>
    </xf>
    <xf numFmtId="0" fontId="14" fillId="0" borderId="17" xfId="27" applyFont="1" applyFill="1" applyBorder="1">
      <alignment horizontal="right" vertical="center" wrapText="1" indent="1" readingOrder="2"/>
    </xf>
    <xf numFmtId="1" fontId="6" fillId="4" borderId="20" xfId="11" applyFont="1" applyFill="1" applyBorder="1">
      <alignment horizontal="center" vertical="center"/>
    </xf>
    <xf numFmtId="0" fontId="14" fillId="4" borderId="15" xfId="27" applyFont="1" applyFill="1" applyBorder="1">
      <alignment horizontal="right" vertical="center" wrapText="1" indent="1" readingOrder="2"/>
    </xf>
    <xf numFmtId="0" fontId="22" fillId="0" borderId="21" xfId="32" applyFont="1" applyFill="1" applyBorder="1">
      <alignment horizontal="left" vertical="center" wrapText="1" indent="1"/>
    </xf>
    <xf numFmtId="0" fontId="23" fillId="4" borderId="18" xfId="25" applyFont="1" applyFill="1" applyBorder="1" applyAlignment="1">
      <alignment horizontal="center" wrapText="1" readingOrder="2"/>
    </xf>
    <xf numFmtId="0" fontId="22" fillId="4" borderId="16" xfId="32" applyFont="1" applyFill="1" applyBorder="1">
      <alignment horizontal="left" vertical="center" wrapText="1" indent="1"/>
    </xf>
    <xf numFmtId="0" fontId="3" fillId="4" borderId="16" xfId="32" applyFont="1" applyFill="1" applyBorder="1" applyAlignment="1">
      <alignment horizontal="center" vertical="center" wrapText="1"/>
    </xf>
    <xf numFmtId="0" fontId="3" fillId="4" borderId="23" xfId="12" applyFont="1" applyFill="1" applyBorder="1">
      <alignment horizontal="center" vertical="center" wrapText="1"/>
    </xf>
    <xf numFmtId="0" fontId="5" fillId="0" borderId="21" xfId="32" applyFont="1" applyFill="1" applyBorder="1">
      <alignment horizontal="left" vertical="center" wrapText="1" indent="1"/>
    </xf>
    <xf numFmtId="0" fontId="5" fillId="4" borderId="16" xfId="32" applyFont="1" applyFill="1" applyBorder="1">
      <alignment horizontal="left" vertical="center" wrapText="1" indent="1"/>
    </xf>
    <xf numFmtId="0" fontId="5" fillId="0" borderId="16" xfId="32" applyFont="1" applyFill="1" applyBorder="1">
      <alignment horizontal="left" vertical="center" wrapText="1" indent="1"/>
    </xf>
    <xf numFmtId="0" fontId="4" fillId="4" borderId="19" xfId="25" applyFont="1" applyFill="1" applyBorder="1" applyAlignment="1">
      <alignment horizontal="center" vertical="top" wrapText="1" readingOrder="2"/>
    </xf>
    <xf numFmtId="0" fontId="4" fillId="4" borderId="19" xfId="12" applyFont="1" applyFill="1" applyBorder="1" applyAlignment="1">
      <alignment horizontal="center" vertical="top" wrapText="1"/>
    </xf>
    <xf numFmtId="0" fontId="23" fillId="4" borderId="18" xfId="12" applyFont="1" applyFill="1" applyBorder="1" applyAlignment="1">
      <alignment horizontal="center" wrapText="1"/>
    </xf>
    <xf numFmtId="0" fontId="6" fillId="0" borderId="25" xfId="0" applyFont="1" applyBorder="1" applyAlignment="1">
      <alignment horizontal="right" readingOrder="2"/>
    </xf>
    <xf numFmtId="0" fontId="3" fillId="0" borderId="26" xfId="0" applyFont="1" applyBorder="1" applyAlignment="1">
      <alignment readingOrder="2"/>
    </xf>
    <xf numFmtId="0" fontId="3" fillId="0" borderId="26" xfId="0" applyFont="1" applyBorder="1"/>
    <xf numFmtId="0" fontId="3" fillId="0" borderId="27" xfId="0" applyFont="1" applyBorder="1" applyAlignment="1">
      <alignment horizontal="left" readingOrder="1"/>
    </xf>
    <xf numFmtId="3" fontId="5" fillId="0" borderId="29" xfId="31" applyNumberFormat="1" applyFont="1" applyFill="1" applyBorder="1" applyAlignment="1">
      <alignment horizontal="right" vertical="center" indent="1"/>
    </xf>
    <xf numFmtId="167" fontId="5" fillId="4" borderId="30" xfId="31" applyNumberFormat="1" applyFont="1" applyFill="1" applyBorder="1" applyAlignment="1">
      <alignment horizontal="right" vertical="center" indent="1"/>
    </xf>
    <xf numFmtId="0" fontId="5" fillId="4" borderId="30" xfId="31" applyFont="1" applyFill="1" applyBorder="1" applyAlignment="1">
      <alignment horizontal="right" vertical="center" indent="1"/>
    </xf>
    <xf numFmtId="3" fontId="5" fillId="4" borderId="30" xfId="31" applyNumberFormat="1" applyFont="1" applyFill="1" applyBorder="1" applyAlignment="1">
      <alignment horizontal="right" vertical="center" indent="1"/>
    </xf>
    <xf numFmtId="167" fontId="5" fillId="0" borderId="30" xfId="31" applyNumberFormat="1" applyFont="1" applyFill="1" applyBorder="1" applyAlignment="1">
      <alignment horizontal="right" vertical="center" indent="1"/>
    </xf>
    <xf numFmtId="0" fontId="5" fillId="0" borderId="30" xfId="31" applyFont="1" applyFill="1" applyBorder="1" applyAlignment="1">
      <alignment horizontal="right" vertical="center" indent="1"/>
    </xf>
    <xf numFmtId="3" fontId="5" fillId="0" borderId="30" xfId="31" applyNumberFormat="1" applyFont="1" applyFill="1" applyBorder="1" applyAlignment="1">
      <alignment horizontal="right" vertical="center" indent="1"/>
    </xf>
    <xf numFmtId="0" fontId="15" fillId="0" borderId="32" xfId="28" applyFont="1" applyFill="1" applyBorder="1">
      <alignment horizontal="right" vertical="center" wrapText="1" indent="1" readingOrder="2"/>
    </xf>
    <xf numFmtId="4" fontId="48" fillId="0" borderId="29" xfId="0" applyNumberFormat="1" applyFont="1" applyFill="1" applyBorder="1" applyAlignment="1">
      <alignment horizontal="right" vertical="center"/>
    </xf>
    <xf numFmtId="4" fontId="3" fillId="0" borderId="28" xfId="25" applyNumberFormat="1" applyFont="1" applyFill="1" applyBorder="1" applyAlignment="1">
      <alignment horizontal="right" vertical="center" readingOrder="1"/>
    </xf>
    <xf numFmtId="4" fontId="49" fillId="0" borderId="28" xfId="0" applyNumberFormat="1" applyFont="1" applyFill="1" applyBorder="1" applyAlignment="1">
      <alignment horizontal="right" vertical="center"/>
    </xf>
    <xf numFmtId="0" fontId="17" fillId="0" borderId="23" xfId="25" applyFont="1" applyFill="1" applyBorder="1" applyAlignment="1">
      <alignment horizontal="center" vertical="center" readingOrder="1"/>
    </xf>
    <xf numFmtId="0" fontId="17" fillId="0" borderId="21" xfId="32" applyFont="1" applyFill="1" applyBorder="1" applyAlignment="1">
      <alignment horizontal="left" vertical="center" indent="1"/>
    </xf>
    <xf numFmtId="0" fontId="6" fillId="5" borderId="9" xfId="0" applyFont="1" applyFill="1" applyBorder="1" applyAlignment="1">
      <alignment horizontal="right" vertical="center"/>
    </xf>
    <xf numFmtId="0" fontId="3" fillId="0" borderId="20" xfId="0" applyFont="1" applyBorder="1" applyAlignment="1">
      <alignment horizontal="center" vertical="center" wrapText="1"/>
    </xf>
    <xf numFmtId="0" fontId="3" fillId="0" borderId="17" xfId="0" applyFont="1" applyBorder="1" applyAlignment="1">
      <alignment horizontal="right" vertical="center" wrapText="1" indent="1"/>
    </xf>
    <xf numFmtId="0" fontId="3" fillId="4" borderId="28"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1" applyFont="1" applyFill="1" applyBorder="1">
      <alignment horizontal="right" vertical="center"/>
    </xf>
    <xf numFmtId="0" fontId="5" fillId="5" borderId="0" xfId="0" applyFont="1" applyFill="1" applyBorder="1" applyAlignment="1">
      <alignment horizontal="center" vertical="center"/>
    </xf>
    <xf numFmtId="0" fontId="3" fillId="5" borderId="0" xfId="21" applyFont="1" applyFill="1" applyBorder="1" applyAlignment="1">
      <alignment horizontal="left" vertical="center"/>
    </xf>
    <xf numFmtId="3" fontId="5" fillId="0" borderId="33" xfId="31" applyNumberFormat="1" applyFont="1" applyFill="1" applyBorder="1" applyAlignment="1">
      <alignment horizontal="right" vertical="center" indent="1"/>
    </xf>
    <xf numFmtId="3" fontId="5" fillId="0" borderId="29" xfId="31" applyNumberFormat="1" applyFont="1" applyFill="1" applyBorder="1" applyAlignment="1">
      <alignment horizontal="center" vertical="center"/>
    </xf>
    <xf numFmtId="3" fontId="5" fillId="4" borderId="30" xfId="31" applyNumberFormat="1" applyFont="1" applyFill="1" applyBorder="1" applyAlignment="1">
      <alignment horizontal="center" vertical="center"/>
    </xf>
    <xf numFmtId="0" fontId="5" fillId="5" borderId="0" xfId="0" applyFont="1" applyFill="1" applyBorder="1" applyAlignment="1">
      <alignment vertical="center"/>
    </xf>
    <xf numFmtId="0" fontId="5" fillId="0" borderId="36" xfId="32" applyFont="1" applyFill="1" applyBorder="1">
      <alignment horizontal="left" vertical="center" wrapText="1" indent="1"/>
    </xf>
    <xf numFmtId="0" fontId="0" fillId="5" borderId="0" xfId="0" applyFill="1"/>
    <xf numFmtId="3" fontId="22" fillId="4" borderId="30" xfId="25" applyNumberFormat="1" applyFont="1" applyFill="1" applyBorder="1" applyAlignment="1">
      <alignment horizontal="right" vertical="center" indent="1"/>
    </xf>
    <xf numFmtId="3" fontId="22" fillId="0" borderId="30" xfId="25" applyNumberFormat="1" applyFont="1" applyFill="1" applyBorder="1" applyAlignment="1">
      <alignment horizontal="right" vertical="center" indent="1"/>
    </xf>
    <xf numFmtId="0" fontId="36" fillId="0" borderId="17" xfId="27" applyFont="1" applyFill="1" applyBorder="1">
      <alignment horizontal="right" vertical="center" wrapText="1" indent="1" readingOrder="2"/>
    </xf>
    <xf numFmtId="0" fontId="37" fillId="0" borderId="21" xfId="32" applyFont="1" applyFill="1" applyBorder="1">
      <alignment horizontal="left" vertical="center" wrapText="1" indent="1"/>
    </xf>
    <xf numFmtId="0" fontId="36" fillId="4" borderId="15" xfId="27" applyFont="1" applyFill="1" applyBorder="1">
      <alignment horizontal="right" vertical="center" wrapText="1" indent="1" readingOrder="2"/>
    </xf>
    <xf numFmtId="0" fontId="37" fillId="4" borderId="16" xfId="32" applyFont="1" applyFill="1" applyBorder="1">
      <alignment horizontal="left" vertical="center" wrapText="1" indent="1"/>
    </xf>
    <xf numFmtId="0" fontId="36" fillId="4" borderId="34" xfId="27" applyFont="1" applyFill="1" applyBorder="1">
      <alignment horizontal="right" vertical="center" wrapText="1" indent="1" readingOrder="2"/>
    </xf>
    <xf numFmtId="0" fontId="37" fillId="4" borderId="24" xfId="32" applyFont="1" applyFill="1" applyBorder="1">
      <alignment horizontal="left" vertical="center" wrapText="1" indent="1"/>
    </xf>
    <xf numFmtId="0" fontId="6" fillId="0" borderId="40" xfId="27" applyFont="1" applyFill="1" applyBorder="1">
      <alignment horizontal="right" vertical="center" wrapText="1" indent="1" readingOrder="2"/>
    </xf>
    <xf numFmtId="1" fontId="6" fillId="4" borderId="20" xfId="11" applyFont="1" applyFill="1" applyBorder="1" applyAlignment="1">
      <alignment horizontal="center" vertical="center" wrapText="1"/>
    </xf>
    <xf numFmtId="0" fontId="3" fillId="4" borderId="23" xfId="12" applyFont="1" applyFill="1" applyBorder="1" applyAlignment="1">
      <alignment horizontal="center" vertical="center" wrapText="1"/>
    </xf>
    <xf numFmtId="0" fontId="3" fillId="4" borderId="19" xfId="12" applyFont="1" applyFill="1" applyBorder="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3" fontId="5" fillId="4" borderId="35" xfId="31" applyNumberFormat="1" applyFont="1" applyFill="1" applyBorder="1" applyAlignment="1">
      <alignment horizontal="right" vertical="center" indent="1"/>
    </xf>
    <xf numFmtId="166" fontId="22" fillId="4" borderId="30" xfId="1" applyNumberFormat="1" applyFont="1" applyFill="1" applyBorder="1" applyAlignment="1">
      <alignment horizontal="right" vertical="center"/>
    </xf>
    <xf numFmtId="166" fontId="5" fillId="4" borderId="30" xfId="1" applyNumberFormat="1" applyFont="1" applyFill="1" applyBorder="1" applyAlignment="1">
      <alignment horizontal="right" vertical="center"/>
    </xf>
    <xf numFmtId="166" fontId="22" fillId="0" borderId="30" xfId="1" applyNumberFormat="1" applyFont="1" applyFill="1" applyBorder="1" applyAlignment="1">
      <alignment horizontal="right" vertical="center"/>
    </xf>
    <xf numFmtId="166" fontId="5" fillId="0" borderId="30" xfId="1" applyNumberFormat="1" applyFont="1" applyFill="1" applyBorder="1" applyAlignment="1">
      <alignment horizontal="right" vertical="center"/>
    </xf>
    <xf numFmtId="0" fontId="3" fillId="4" borderId="42" xfId="32" applyFont="1" applyFill="1" applyBorder="1" applyAlignment="1">
      <alignment horizontal="center" vertical="center" wrapText="1"/>
    </xf>
    <xf numFmtId="0" fontId="3" fillId="0" borderId="42" xfId="32" applyFont="1" applyFill="1" applyBorder="1" applyAlignment="1">
      <alignment horizontal="center" vertical="center" wrapText="1"/>
    </xf>
    <xf numFmtId="0" fontId="3" fillId="4" borderId="43" xfId="32" applyFont="1" applyFill="1" applyBorder="1" applyAlignment="1">
      <alignment horizontal="center" vertical="center" wrapText="1"/>
    </xf>
    <xf numFmtId="167" fontId="5" fillId="4" borderId="35" xfId="31" applyNumberFormat="1" applyFont="1" applyFill="1" applyBorder="1" applyAlignment="1">
      <alignment horizontal="right" vertical="center" indent="1"/>
    </xf>
    <xf numFmtId="0" fontId="5" fillId="4" borderId="35" xfId="31" applyFont="1" applyFill="1" applyBorder="1" applyAlignment="1">
      <alignment horizontal="right" vertical="center" indent="1"/>
    </xf>
    <xf numFmtId="0" fontId="3" fillId="4" borderId="24" xfId="32" applyFont="1" applyFill="1" applyBorder="1" applyAlignment="1">
      <alignment horizontal="center" vertical="center" wrapText="1"/>
    </xf>
    <xf numFmtId="4" fontId="5" fillId="0" borderId="36" xfId="32" applyNumberFormat="1" applyFont="1" applyFill="1" applyBorder="1" applyAlignment="1">
      <alignment horizontal="right" vertical="center" wrapText="1" indent="1"/>
    </xf>
    <xf numFmtId="4" fontId="5" fillId="4" borderId="16" xfId="32" applyNumberFormat="1" applyFont="1" applyFill="1" applyBorder="1" applyAlignment="1">
      <alignment horizontal="right" vertical="center" wrapText="1" indent="1"/>
    </xf>
    <xf numFmtId="4" fontId="37" fillId="0" borderId="21" xfId="32" applyNumberFormat="1" applyFont="1" applyFill="1" applyBorder="1" applyAlignment="1">
      <alignment horizontal="right" vertical="center" wrapText="1" indent="1"/>
    </xf>
    <xf numFmtId="4" fontId="37" fillId="4" borderId="24" xfId="32" applyNumberFormat="1" applyFont="1" applyFill="1" applyBorder="1" applyAlignment="1">
      <alignment horizontal="right" vertical="center" wrapText="1" indent="1"/>
    </xf>
    <xf numFmtId="4" fontId="37" fillId="4" borderId="16" xfId="32" applyNumberFormat="1" applyFont="1" applyFill="1" applyBorder="1" applyAlignment="1">
      <alignment horizontal="right" vertical="center" wrapText="1" indent="1"/>
    </xf>
    <xf numFmtId="0" fontId="3" fillId="4" borderId="28" xfId="12" applyFont="1" applyFill="1" applyBorder="1" applyAlignment="1">
      <alignment horizontal="center" vertical="center" wrapText="1"/>
    </xf>
    <xf numFmtId="0" fontId="3" fillId="0" borderId="44" xfId="0" applyFont="1" applyFill="1" applyBorder="1" applyAlignment="1">
      <alignment horizontal="center" vertical="center" readingOrder="1"/>
    </xf>
    <xf numFmtId="0" fontId="6" fillId="0" borderId="45"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46" xfId="11" applyFont="1" applyFill="1" applyBorder="1">
      <alignment horizontal="center" vertical="center"/>
    </xf>
    <xf numFmtId="0" fontId="23" fillId="7" borderId="47" xfId="12" applyFont="1" applyFill="1" applyBorder="1">
      <alignment horizontal="center" vertical="center" wrapText="1"/>
    </xf>
    <xf numFmtId="0" fontId="23" fillId="7" borderId="48" xfId="12" applyFont="1" applyFill="1" applyBorder="1" applyAlignment="1">
      <alignment horizontal="center" vertical="center" wrapText="1"/>
    </xf>
    <xf numFmtId="0" fontId="6" fillId="0" borderId="49" xfId="27" applyFont="1" applyFill="1" applyBorder="1">
      <alignment horizontal="right" vertical="center" wrapText="1" indent="1" readingOrder="2"/>
    </xf>
    <xf numFmtId="41" fontId="5" fillId="0" borderId="50" xfId="4" applyNumberFormat="1" applyFont="1" applyFill="1" applyBorder="1" applyAlignment="1">
      <alignment horizontal="right" vertical="center" indent="1"/>
    </xf>
    <xf numFmtId="0" fontId="6" fillId="7" borderId="52" xfId="27" applyFont="1" applyFill="1" applyBorder="1">
      <alignment horizontal="right" vertical="center" wrapText="1" indent="1" readingOrder="2"/>
    </xf>
    <xf numFmtId="41" fontId="5" fillId="7" borderId="53" xfId="4" applyNumberFormat="1" applyFont="1" applyFill="1" applyBorder="1" applyAlignment="1">
      <alignment horizontal="right" vertical="center" indent="1"/>
    </xf>
    <xf numFmtId="0" fontId="5" fillId="0" borderId="55" xfId="32" applyFont="1" applyFill="1" applyBorder="1" applyAlignment="1">
      <alignment horizontal="left" vertical="center" wrapText="1" indent="1"/>
    </xf>
    <xf numFmtId="0" fontId="5" fillId="7" borderId="0" xfId="32" applyFont="1" applyFill="1" applyBorder="1" applyAlignment="1">
      <alignment horizontal="left" vertical="center" wrapText="1" indent="1"/>
    </xf>
    <xf numFmtId="0" fontId="36" fillId="0" borderId="56" xfId="27" applyFont="1" applyFill="1" applyBorder="1">
      <alignment horizontal="right" vertical="center" wrapText="1" indent="1" readingOrder="2"/>
    </xf>
    <xf numFmtId="4" fontId="37" fillId="0" borderId="31" xfId="32" applyNumberFormat="1" applyFont="1" applyFill="1" applyBorder="1" applyAlignment="1">
      <alignment horizontal="right" vertical="center" wrapText="1" indent="1"/>
    </xf>
    <xf numFmtId="0" fontId="37" fillId="0" borderId="31" xfId="32" applyFont="1" applyFill="1" applyBorder="1">
      <alignment horizontal="left" vertical="center" wrapText="1" indent="1"/>
    </xf>
    <xf numFmtId="0" fontId="36" fillId="4" borderId="0" xfId="27" applyFont="1" applyFill="1" applyBorder="1">
      <alignment horizontal="right" vertical="center" wrapText="1" indent="1" readingOrder="2"/>
    </xf>
    <xf numFmtId="4" fontId="37" fillId="4" borderId="0" xfId="32" applyNumberFormat="1" applyFont="1" applyFill="1" applyBorder="1" applyAlignment="1">
      <alignment horizontal="right" vertical="center" wrapText="1" indent="1"/>
    </xf>
    <xf numFmtId="0" fontId="37" fillId="4" borderId="0" xfId="32" applyFont="1" applyFill="1" applyBorder="1">
      <alignment horizontal="left" vertical="center" wrapText="1" indent="1"/>
    </xf>
    <xf numFmtId="0" fontId="36" fillId="0" borderId="37" xfId="27" applyFont="1" applyFill="1" applyBorder="1">
      <alignment horizontal="right" vertical="center" wrapText="1" indent="1" readingOrder="2"/>
    </xf>
    <xf numFmtId="4" fontId="37" fillId="0" borderId="38" xfId="32" applyNumberFormat="1" applyFont="1" applyFill="1" applyBorder="1" applyAlignment="1">
      <alignment horizontal="right" vertical="center" wrapText="1" indent="1"/>
    </xf>
    <xf numFmtId="0" fontId="37" fillId="0" borderId="38" xfId="32" applyFont="1" applyFill="1" applyBorder="1">
      <alignment horizontal="left" vertical="center" wrapText="1" indent="1"/>
    </xf>
    <xf numFmtId="0" fontId="3" fillId="0" borderId="0" xfId="0" applyFont="1" applyFill="1" applyBorder="1" applyAlignment="1"/>
    <xf numFmtId="0" fontId="3" fillId="0" borderId="0" xfId="0" applyFont="1" applyFill="1" applyBorder="1"/>
    <xf numFmtId="2" fontId="5" fillId="0" borderId="50" xfId="31" applyNumberFormat="1" applyFont="1" applyFill="1" applyBorder="1" applyAlignment="1">
      <alignment horizontal="right" vertical="center" indent="1"/>
    </xf>
    <xf numFmtId="2" fontId="5" fillId="7" borderId="61" xfId="31" applyNumberFormat="1" applyFont="1" applyFill="1" applyBorder="1" applyAlignment="1">
      <alignment horizontal="right" vertical="center" indent="1"/>
    </xf>
    <xf numFmtId="0" fontId="5" fillId="7" borderId="62" xfId="32" applyFont="1" applyFill="1" applyBorder="1">
      <alignment horizontal="left" vertical="center" wrapText="1" indent="1"/>
    </xf>
    <xf numFmtId="2" fontId="5" fillId="0" borderId="61" xfId="31" applyNumberFormat="1" applyFont="1" applyFill="1" applyBorder="1" applyAlignment="1">
      <alignment horizontal="right" vertical="center" indent="1"/>
    </xf>
    <xf numFmtId="0" fontId="5" fillId="0" borderId="62" xfId="32"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70" xfId="0" applyFont="1" applyFill="1" applyBorder="1" applyAlignment="1">
      <alignment horizontal="center" vertical="center" wrapText="1"/>
    </xf>
    <xf numFmtId="0" fontId="25" fillId="7" borderId="70" xfId="0" applyFont="1" applyFill="1" applyBorder="1" applyAlignment="1">
      <alignment horizontal="center" wrapText="1"/>
    </xf>
    <xf numFmtId="0" fontId="3" fillId="7" borderId="69" xfId="0" applyFont="1" applyFill="1" applyBorder="1" applyAlignment="1">
      <alignment horizontal="center" vertical="center" wrapText="1"/>
    </xf>
    <xf numFmtId="0" fontId="3" fillId="7" borderId="69" xfId="0" applyFont="1" applyFill="1" applyBorder="1" applyAlignment="1">
      <alignment horizontal="center" vertical="top" wrapText="1"/>
    </xf>
    <xf numFmtId="0" fontId="3" fillId="0" borderId="47" xfId="0" quotePrefix="1" applyFont="1" applyFill="1" applyBorder="1" applyAlignment="1">
      <alignment horizontal="right" vertical="center" indent="1"/>
    </xf>
    <xf numFmtId="0" fontId="3" fillId="7" borderId="61" xfId="0" applyFont="1" applyFill="1" applyBorder="1" applyAlignment="1">
      <alignment horizontal="right" vertical="center" indent="1"/>
    </xf>
    <xf numFmtId="0" fontId="3" fillId="7" borderId="50" xfId="0" applyFont="1" applyFill="1" applyBorder="1" applyAlignment="1">
      <alignment horizontal="right" vertical="center" indent="1"/>
    </xf>
    <xf numFmtId="0" fontId="4" fillId="7" borderId="61" xfId="0" applyFont="1" applyFill="1" applyBorder="1" applyAlignment="1">
      <alignment horizontal="left" vertical="center" indent="1"/>
    </xf>
    <xf numFmtId="0" fontId="3" fillId="0" borderId="61" xfId="0" applyFont="1" applyFill="1" applyBorder="1" applyAlignment="1">
      <alignment horizontal="right" vertical="center" indent="1"/>
    </xf>
    <xf numFmtId="0" fontId="4" fillId="0" borderId="61" xfId="0" applyFont="1" applyFill="1" applyBorder="1" applyAlignment="1">
      <alignment horizontal="left" vertical="center" indent="1"/>
    </xf>
    <xf numFmtId="0" fontId="3" fillId="7" borderId="53" xfId="0" applyFont="1" applyFill="1" applyBorder="1" applyAlignment="1">
      <alignment horizontal="right" vertical="center" indent="1"/>
    </xf>
    <xf numFmtId="0" fontId="4" fillId="7" borderId="53" xfId="0" applyFont="1" applyFill="1" applyBorder="1" applyAlignment="1">
      <alignment horizontal="left" vertical="center" indent="1"/>
    </xf>
    <xf numFmtId="0" fontId="3" fillId="7" borderId="67" xfId="0" applyFont="1" applyFill="1" applyBorder="1" applyAlignment="1">
      <alignment horizontal="right" vertical="center" indent="1"/>
    </xf>
    <xf numFmtId="0" fontId="4" fillId="7" borderId="67" xfId="0" applyFont="1" applyFill="1" applyBorder="1" applyAlignment="1">
      <alignment horizontal="left" vertical="center" indent="1"/>
    </xf>
    <xf numFmtId="0" fontId="3" fillId="0" borderId="71"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46" xfId="11" applyFont="1" applyFill="1" applyBorder="1">
      <alignment horizontal="center" vertical="center"/>
    </xf>
    <xf numFmtId="1" fontId="3" fillId="7" borderId="47" xfId="11" applyFont="1" applyFill="1" applyBorder="1" applyAlignment="1">
      <alignment horizontal="center" vertical="center" wrapText="1"/>
    </xf>
    <xf numFmtId="0" fontId="3" fillId="7" borderId="48" xfId="12" applyFont="1" applyFill="1" applyBorder="1">
      <alignment horizontal="center" vertical="center" wrapText="1"/>
    </xf>
    <xf numFmtId="1" fontId="22" fillId="0" borderId="50" xfId="31" applyNumberFormat="1" applyFont="1" applyFill="1" applyBorder="1" applyAlignment="1">
      <alignment horizontal="right" vertical="center" indent="1"/>
    </xf>
    <xf numFmtId="165" fontId="22" fillId="0" borderId="50" xfId="31" quotePrefix="1" applyNumberFormat="1" applyFont="1" applyFill="1" applyBorder="1" applyAlignment="1">
      <alignment horizontal="right" vertical="center" indent="1"/>
    </xf>
    <xf numFmtId="0" fontId="5" fillId="0" borderId="51" xfId="32" applyFont="1" applyFill="1" applyBorder="1" applyAlignment="1">
      <alignment vertical="center" wrapText="1"/>
    </xf>
    <xf numFmtId="0" fontId="6" fillId="7" borderId="60" xfId="27" applyFont="1" applyFill="1" applyBorder="1">
      <alignment horizontal="right" vertical="center" wrapText="1" indent="1" readingOrder="2"/>
    </xf>
    <xf numFmtId="1" fontId="22" fillId="7" borderId="61" xfId="31" applyNumberFormat="1" applyFont="1" applyFill="1" applyBorder="1" applyAlignment="1">
      <alignment horizontal="right" vertical="center" indent="1"/>
    </xf>
    <xf numFmtId="165" fontId="22" fillId="7" borderId="61" xfId="31" applyNumberFormat="1" applyFont="1" applyFill="1" applyBorder="1" applyAlignment="1">
      <alignment horizontal="right" vertical="center" indent="1"/>
    </xf>
    <xf numFmtId="0" fontId="5" fillId="7" borderId="62" xfId="32" applyFont="1" applyFill="1" applyBorder="1" applyAlignment="1">
      <alignment vertical="center" wrapText="1"/>
    </xf>
    <xf numFmtId="0" fontId="6" fillId="0" borderId="60" xfId="27" applyFont="1" applyFill="1" applyBorder="1">
      <alignment horizontal="right" vertical="center" wrapText="1" indent="1" readingOrder="2"/>
    </xf>
    <xf numFmtId="1" fontId="22" fillId="0" borderId="61" xfId="31" applyNumberFormat="1" applyFont="1" applyFill="1" applyBorder="1" applyAlignment="1">
      <alignment horizontal="right" vertical="center" indent="1"/>
    </xf>
    <xf numFmtId="165" fontId="22" fillId="0" borderId="61" xfId="31" applyNumberFormat="1" applyFont="1" applyFill="1" applyBorder="1" applyAlignment="1">
      <alignment horizontal="right" vertical="center" indent="1"/>
    </xf>
    <xf numFmtId="0" fontId="5" fillId="0" borderId="62" xfId="32" applyFont="1" applyFill="1" applyBorder="1" applyAlignment="1">
      <alignment vertical="center" wrapText="1"/>
    </xf>
    <xf numFmtId="0" fontId="6" fillId="0" borderId="66" xfId="27" applyFont="1" applyFill="1" applyBorder="1">
      <alignment horizontal="right" vertical="center" wrapText="1" indent="1" readingOrder="2"/>
    </xf>
    <xf numFmtId="1" fontId="22" fillId="0" borderId="67" xfId="31" applyNumberFormat="1" applyFont="1" applyFill="1" applyBorder="1" applyAlignment="1">
      <alignment horizontal="right" vertical="center" indent="1"/>
    </xf>
    <xf numFmtId="165" fontId="22" fillId="0" borderId="67" xfId="31" applyNumberFormat="1" applyFont="1" applyFill="1" applyBorder="1" applyAlignment="1">
      <alignment horizontal="right" vertical="center" indent="1"/>
    </xf>
    <xf numFmtId="0" fontId="5" fillId="0" borderId="68" xfId="32" applyFont="1" applyFill="1" applyBorder="1" applyAlignment="1">
      <alignment vertical="center" wrapText="1"/>
    </xf>
    <xf numFmtId="0" fontId="22" fillId="6" borderId="0" xfId="34"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4"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3" fillId="6" borderId="0" xfId="0" applyFont="1" applyFill="1" applyBorder="1" applyAlignment="1">
      <alignment readingOrder="2"/>
    </xf>
    <xf numFmtId="0" fontId="54" fillId="6" borderId="0" xfId="0" applyFont="1" applyFill="1" applyBorder="1"/>
    <xf numFmtId="0" fontId="55" fillId="6" borderId="0" xfId="0" applyFont="1" applyFill="1" applyBorder="1"/>
    <xf numFmtId="0" fontId="56" fillId="6" borderId="0" xfId="0" applyFont="1" applyFill="1" applyBorder="1" applyAlignment="1">
      <alignment readingOrder="2"/>
    </xf>
    <xf numFmtId="49" fontId="56" fillId="6" borderId="0" xfId="0" applyNumberFormat="1" applyFont="1" applyFill="1" applyBorder="1" applyAlignment="1">
      <alignment readingOrder="1"/>
    </xf>
    <xf numFmtId="165" fontId="5" fillId="0" borderId="50" xfId="31" applyNumberFormat="1" applyFont="1" applyFill="1" applyBorder="1" applyAlignment="1">
      <alignment horizontal="right" vertical="center" indent="1"/>
    </xf>
    <xf numFmtId="165" fontId="5" fillId="0" borderId="50" xfId="32" applyNumberFormat="1" applyFont="1" applyFill="1" applyBorder="1" applyAlignment="1">
      <alignment horizontal="right" vertical="center" indent="1"/>
    </xf>
    <xf numFmtId="0" fontId="5" fillId="0" borderId="51" xfId="32" applyFont="1" applyFill="1" applyBorder="1" applyAlignment="1">
      <alignment horizontal="left" vertical="center" wrapText="1" indent="1"/>
    </xf>
    <xf numFmtId="165" fontId="5" fillId="7" borderId="61" xfId="31" applyNumberFormat="1" applyFont="1" applyFill="1" applyBorder="1" applyAlignment="1">
      <alignment horizontal="right" vertical="center" indent="1"/>
    </xf>
    <xf numFmtId="165" fontId="5" fillId="7" borderId="61" xfId="32" applyNumberFormat="1" applyFont="1" applyFill="1" applyBorder="1" applyAlignment="1">
      <alignment horizontal="right" vertical="center" indent="1"/>
    </xf>
    <xf numFmtId="0" fontId="5" fillId="7" borderId="62" xfId="32" applyFont="1" applyFill="1" applyBorder="1" applyAlignment="1">
      <alignment horizontal="left" vertical="center" wrapText="1" indent="1"/>
    </xf>
    <xf numFmtId="165" fontId="5" fillId="0" borderId="61" xfId="31" applyNumberFormat="1" applyFont="1" applyFill="1" applyBorder="1" applyAlignment="1">
      <alignment horizontal="right" vertical="center" indent="1"/>
    </xf>
    <xf numFmtId="165" fontId="5" fillId="0" borderId="61" xfId="32" applyNumberFormat="1" applyFont="1" applyFill="1" applyBorder="1" applyAlignment="1">
      <alignment horizontal="right" vertical="center" indent="1"/>
    </xf>
    <xf numFmtId="0" fontId="5" fillId="0" borderId="62" xfId="32" applyFont="1" applyFill="1" applyBorder="1" applyAlignment="1">
      <alignment horizontal="left" vertical="center" wrapText="1" indent="1"/>
    </xf>
    <xf numFmtId="165" fontId="5" fillId="7" borderId="61" xfId="32" quotePrefix="1" applyNumberFormat="1" applyFont="1" applyFill="1" applyBorder="1" applyAlignment="1">
      <alignment horizontal="right" vertical="center" indent="1"/>
    </xf>
    <xf numFmtId="165" fontId="5" fillId="0" borderId="61" xfId="32" quotePrefix="1" applyNumberFormat="1" applyFont="1" applyFill="1" applyBorder="1" applyAlignment="1">
      <alignment horizontal="right" vertical="center" indent="1"/>
    </xf>
    <xf numFmtId="2" fontId="5" fillId="0" borderId="67" xfId="31" applyNumberFormat="1" applyFont="1" applyFill="1" applyBorder="1" applyAlignment="1">
      <alignment horizontal="right" vertical="center" indent="1"/>
    </xf>
    <xf numFmtId="165" fontId="5" fillId="0" borderId="67" xfId="31" applyNumberFormat="1" applyFont="1" applyFill="1" applyBorder="1" applyAlignment="1">
      <alignment horizontal="right" vertical="center" indent="1"/>
    </xf>
    <xf numFmtId="165" fontId="5" fillId="0" borderId="67" xfId="32" applyNumberFormat="1" applyFont="1" applyFill="1" applyBorder="1" applyAlignment="1">
      <alignment horizontal="right" vertical="center" indent="1"/>
    </xf>
    <xf numFmtId="0" fontId="5" fillId="0" borderId="68" xfId="32" applyFont="1" applyFill="1" applyBorder="1" applyAlignment="1">
      <alignment horizontal="left" vertical="center" wrapText="1" indent="1"/>
    </xf>
    <xf numFmtId="0" fontId="5" fillId="0" borderId="72" xfId="0" applyFont="1" applyFill="1" applyBorder="1"/>
    <xf numFmtId="0" fontId="5" fillId="0" borderId="73" xfId="0" applyFont="1" applyFill="1" applyBorder="1"/>
    <xf numFmtId="4" fontId="22" fillId="0" borderId="50" xfId="31" applyNumberFormat="1" applyFont="1" applyFill="1" applyBorder="1" applyAlignment="1">
      <alignment horizontal="right" vertical="center" indent="1"/>
    </xf>
    <xf numFmtId="4" fontId="22" fillId="7" borderId="61" xfId="31" applyNumberFormat="1" applyFont="1" applyFill="1" applyBorder="1" applyAlignment="1">
      <alignment horizontal="right" vertical="center" indent="1"/>
    </xf>
    <xf numFmtId="4" fontId="22" fillId="0" borderId="61" xfId="31" applyNumberFormat="1" applyFont="1" applyFill="1" applyBorder="1" applyAlignment="1">
      <alignment horizontal="right" vertical="center" indent="1"/>
    </xf>
    <xf numFmtId="4" fontId="22" fillId="0" borderId="61" xfId="31" quotePrefix="1" applyNumberFormat="1" applyFont="1" applyFill="1" applyBorder="1" applyAlignment="1">
      <alignment horizontal="right" vertical="center" indent="1"/>
    </xf>
    <xf numFmtId="4" fontId="22" fillId="7" borderId="61" xfId="31" quotePrefix="1" applyNumberFormat="1" applyFont="1" applyFill="1" applyBorder="1" applyAlignment="1">
      <alignment horizontal="right" vertical="center" indent="1"/>
    </xf>
    <xf numFmtId="4" fontId="22" fillId="0" borderId="67" xfId="31" quotePrefix="1" applyNumberFormat="1" applyFont="1" applyFill="1" applyBorder="1" applyAlignment="1">
      <alignment horizontal="right" vertical="center" indent="1"/>
    </xf>
    <xf numFmtId="4" fontId="5" fillId="0" borderId="0" xfId="0" applyNumberFormat="1" applyFont="1"/>
    <xf numFmtId="0" fontId="46" fillId="0" borderId="0" xfId="17"/>
    <xf numFmtId="0" fontId="14" fillId="0" borderId="56" xfId="27" applyFont="1" applyFill="1" applyBorder="1">
      <alignment horizontal="right" vertical="center" wrapText="1" indent="1" readingOrder="2"/>
    </xf>
    <xf numFmtId="3" fontId="5" fillId="0" borderId="33" xfId="31" applyNumberFormat="1" applyFont="1" applyFill="1" applyBorder="1" applyAlignment="1">
      <alignment horizontal="center" vertical="center"/>
    </xf>
    <xf numFmtId="0" fontId="5" fillId="0" borderId="31" xfId="32" applyFont="1" applyFill="1" applyBorder="1">
      <alignment horizontal="left" vertical="center" wrapText="1" indent="1"/>
    </xf>
    <xf numFmtId="1" fontId="15" fillId="4" borderId="20" xfId="11" applyFont="1" applyFill="1" applyBorder="1" applyAlignment="1">
      <alignment horizontal="center" vertical="center"/>
    </xf>
    <xf numFmtId="0" fontId="29" fillId="4" borderId="23" xfId="12" applyFont="1" applyFill="1" applyBorder="1" applyAlignment="1">
      <alignment horizontal="center" vertical="center" wrapText="1"/>
    </xf>
    <xf numFmtId="1" fontId="6" fillId="7" borderId="46" xfId="11" applyFont="1" applyFill="1" applyBorder="1" applyAlignment="1">
      <alignment horizontal="center" vertical="center"/>
    </xf>
    <xf numFmtId="0" fontId="3" fillId="7" borderId="48"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58" xfId="27" applyFont="1" applyFill="1" applyBorder="1">
      <alignment horizontal="right" vertical="center" wrapText="1" indent="1" readingOrder="2"/>
    </xf>
    <xf numFmtId="41" fontId="22" fillId="5" borderId="69" xfId="4" applyNumberFormat="1" applyFont="1" applyFill="1" applyBorder="1" applyAlignment="1">
      <alignment horizontal="right" vertical="center" indent="1"/>
    </xf>
    <xf numFmtId="41" fontId="22" fillId="9" borderId="67" xfId="4" applyNumberFormat="1" applyFont="1" applyFill="1" applyBorder="1" applyAlignment="1">
      <alignment horizontal="right" vertical="center" indent="1"/>
    </xf>
    <xf numFmtId="0" fontId="22" fillId="5" borderId="59" xfId="32" applyFont="1" applyFill="1" applyBorder="1" applyAlignment="1">
      <alignment horizontal="left" vertical="center" wrapText="1" indent="1"/>
    </xf>
    <xf numFmtId="0" fontId="6" fillId="4" borderId="46" xfId="25" applyFont="1" applyFill="1" applyBorder="1" applyAlignment="1">
      <alignment horizontal="center" vertical="center" wrapText="1" readingOrder="2"/>
    </xf>
    <xf numFmtId="0" fontId="25" fillId="4" borderId="12" xfId="25" applyFont="1" applyFill="1" applyBorder="1" applyAlignment="1">
      <alignment horizontal="center" vertical="center" wrapText="1" readingOrder="2"/>
    </xf>
    <xf numFmtId="3" fontId="5" fillId="0" borderId="36" xfId="31" applyNumberFormat="1" applyFont="1" applyFill="1" applyBorder="1" applyAlignment="1">
      <alignment horizontal="right" vertical="center" indent="1"/>
    </xf>
    <xf numFmtId="3" fontId="5" fillId="4" borderId="36" xfId="31" applyNumberFormat="1" applyFont="1" applyFill="1" applyBorder="1" applyAlignment="1">
      <alignment horizontal="right" vertical="center" indent="1"/>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74" xfId="18" applyFont="1" applyFill="1" applyBorder="1" applyAlignment="1">
      <alignment horizontal="right" vertical="center" readingOrder="2"/>
    </xf>
    <xf numFmtId="0" fontId="5" fillId="0" borderId="75" xfId="19" applyFont="1" applyFill="1" applyBorder="1">
      <alignment horizontal="left" vertical="center"/>
    </xf>
    <xf numFmtId="0" fontId="5" fillId="0" borderId="76" xfId="18" applyFont="1" applyFill="1" applyBorder="1" applyAlignment="1">
      <alignment horizontal="right" vertical="center" readingOrder="2"/>
    </xf>
    <xf numFmtId="0" fontId="5" fillId="0" borderId="77"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3" fontId="22" fillId="0" borderId="29" xfId="25" applyNumberFormat="1" applyFont="1" applyFill="1" applyBorder="1" applyAlignment="1">
      <alignment horizontal="right" vertical="center" indent="1"/>
    </xf>
    <xf numFmtId="1" fontId="23" fillId="4" borderId="28"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1" xfId="0" applyFont="1" applyFill="1" applyBorder="1" applyAlignment="1">
      <alignment vertical="center" readingOrder="2"/>
    </xf>
    <xf numFmtId="0" fontId="6" fillId="0" borderId="11" xfId="0" applyFont="1" applyFill="1" applyBorder="1" applyAlignment="1">
      <alignment vertical="center"/>
    </xf>
    <xf numFmtId="0" fontId="6" fillId="5" borderId="11"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50" fillId="5" borderId="0" xfId="17" applyFont="1" applyFill="1" applyBorder="1" applyAlignment="1">
      <alignment horizontal="center" vertical="center"/>
    </xf>
    <xf numFmtId="3" fontId="5" fillId="5" borderId="0" xfId="31" applyNumberFormat="1" applyFont="1" applyFill="1" applyBorder="1" applyAlignment="1">
      <alignment horizontal="center" vertical="center"/>
    </xf>
    <xf numFmtId="0" fontId="51" fillId="8" borderId="20" xfId="17" applyFont="1" applyFill="1" applyBorder="1" applyAlignment="1">
      <alignment horizontal="center" vertical="center" readingOrder="2"/>
    </xf>
    <xf numFmtId="0" fontId="59" fillId="8" borderId="23" xfId="17" applyFont="1" applyFill="1" applyBorder="1" applyAlignment="1">
      <alignment horizontal="center" vertical="center" wrapText="1"/>
    </xf>
    <xf numFmtId="0" fontId="6" fillId="5" borderId="20" xfId="17" applyFont="1" applyFill="1" applyBorder="1" applyAlignment="1">
      <alignment horizontal="center" vertical="center" wrapText="1" readingOrder="2"/>
    </xf>
    <xf numFmtId="0" fontId="49" fillId="8" borderId="28" xfId="17" applyFont="1" applyFill="1" applyBorder="1" applyAlignment="1">
      <alignment horizontal="center" vertical="center"/>
    </xf>
    <xf numFmtId="0" fontId="3" fillId="5" borderId="28" xfId="17" applyFont="1" applyFill="1" applyBorder="1" applyAlignment="1">
      <alignment horizontal="right" vertical="center" indent="1"/>
    </xf>
    <xf numFmtId="0" fontId="51" fillId="0" borderId="17" xfId="17" applyFont="1" applyBorder="1" applyAlignment="1">
      <alignment horizontal="right" vertical="center" wrapText="1" indent="1" readingOrder="2"/>
    </xf>
    <xf numFmtId="0" fontId="51" fillId="8" borderId="15" xfId="17" applyFont="1" applyFill="1" applyBorder="1" applyAlignment="1">
      <alignment horizontal="right" vertical="center" wrapText="1" indent="1" readingOrder="2"/>
    </xf>
    <xf numFmtId="0" fontId="51" fillId="0" borderId="15" xfId="17" applyFont="1" applyBorder="1" applyAlignment="1">
      <alignment horizontal="right" vertical="center" wrapText="1" indent="1" readingOrder="2"/>
    </xf>
    <xf numFmtId="0" fontId="48" fillId="0" borderId="21" xfId="17" applyFont="1" applyBorder="1" applyAlignment="1">
      <alignment horizontal="left" vertical="center" wrapText="1" indent="1"/>
    </xf>
    <xf numFmtId="0" fontId="48" fillId="8" borderId="16" xfId="17" applyFont="1" applyFill="1" applyBorder="1" applyAlignment="1">
      <alignment horizontal="left" vertical="center" wrapText="1" indent="1"/>
    </xf>
    <xf numFmtId="0" fontId="48" fillId="0" borderId="16" xfId="17" applyFont="1" applyBorder="1" applyAlignment="1">
      <alignment horizontal="left" vertical="center" wrapText="1" indent="1"/>
    </xf>
    <xf numFmtId="166" fontId="3" fillId="0" borderId="30" xfId="1" applyNumberFormat="1" applyFont="1" applyFill="1" applyBorder="1" applyAlignment="1">
      <alignment horizontal="right" vertical="center"/>
    </xf>
    <xf numFmtId="0" fontId="14" fillId="4" borderId="15" xfId="27" applyFill="1" applyBorder="1">
      <alignment horizontal="right" vertical="center" wrapText="1" indent="1" readingOrder="2"/>
    </xf>
    <xf numFmtId="166" fontId="23" fillId="4" borderId="30" xfId="1" applyNumberFormat="1" applyFont="1" applyFill="1" applyBorder="1" applyAlignment="1">
      <alignment horizontal="right" vertical="center"/>
    </xf>
    <xf numFmtId="166" fontId="3" fillId="4" borderId="30" xfId="1" applyNumberFormat="1" applyFont="1" applyFill="1" applyBorder="1" applyAlignment="1">
      <alignment horizontal="right" vertical="center"/>
    </xf>
    <xf numFmtId="0" fontId="14" fillId="0" borderId="40" xfId="27" applyFill="1" applyBorder="1">
      <alignment horizontal="right" vertical="center" wrapText="1" indent="1" readingOrder="2"/>
    </xf>
    <xf numFmtId="166" fontId="22" fillId="0" borderId="41" xfId="1" applyNumberFormat="1" applyFont="1" applyFill="1" applyBorder="1" applyAlignment="1">
      <alignment horizontal="right" vertical="center"/>
    </xf>
    <xf numFmtId="166" fontId="5" fillId="0" borderId="41" xfId="1" applyNumberFormat="1" applyFont="1" applyFill="1" applyBorder="1" applyAlignment="1">
      <alignment horizontal="right" vertical="center"/>
    </xf>
    <xf numFmtId="166" fontId="3" fillId="0" borderId="41" xfId="1" applyNumberFormat="1" applyFont="1" applyFill="1" applyBorder="1" applyAlignment="1">
      <alignment horizontal="right" vertical="center"/>
    </xf>
    <xf numFmtId="0" fontId="22" fillId="0" borderId="36" xfId="32" applyFont="1" applyFill="1" applyBorder="1">
      <alignment horizontal="left" vertical="center" wrapText="1" indent="1"/>
    </xf>
    <xf numFmtId="0" fontId="6" fillId="4" borderId="32" xfId="27" applyFont="1" applyFill="1" applyBorder="1">
      <alignment horizontal="right" vertical="center" wrapText="1" indent="1" readingOrder="2"/>
    </xf>
    <xf numFmtId="0" fontId="23" fillId="4" borderId="57" xfId="25" applyFont="1" applyFill="1" applyBorder="1" applyAlignment="1">
      <alignment horizontal="center" wrapText="1" readingOrder="2"/>
    </xf>
    <xf numFmtId="0" fontId="4" fillId="4" borderId="38" xfId="25"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18" xfId="12" applyFont="1" applyFill="1" applyBorder="1" applyAlignment="1">
      <alignment horizontal="center" wrapText="1"/>
    </xf>
    <xf numFmtId="0" fontId="16" fillId="4" borderId="57" xfId="12" applyFont="1" applyFill="1" applyBorder="1" applyAlignment="1">
      <alignment horizontal="center" wrapText="1"/>
    </xf>
    <xf numFmtId="0" fontId="61" fillId="5" borderId="0" xfId="0" applyFont="1" applyFill="1" applyAlignment="1">
      <alignment horizontal="left" vertical="center"/>
    </xf>
    <xf numFmtId="0" fontId="62" fillId="5" borderId="0" xfId="0" applyFont="1" applyFill="1"/>
    <xf numFmtId="0" fontId="63" fillId="0" borderId="0" xfId="0" applyFont="1" applyAlignment="1">
      <alignment readingOrder="2"/>
    </xf>
    <xf numFmtId="0" fontId="64" fillId="5" borderId="0" xfId="0" applyFont="1" applyFill="1" applyAlignment="1">
      <alignment horizontal="center" vertical="center"/>
    </xf>
    <xf numFmtId="0" fontId="66" fillId="5" borderId="0" xfId="0" applyFont="1" applyFill="1" applyBorder="1" applyAlignment="1">
      <alignment horizontal="center" vertical="center" wrapText="1" readingOrder="2"/>
    </xf>
    <xf numFmtId="0" fontId="66" fillId="5" borderId="0" xfId="0" applyFont="1" applyFill="1" applyAlignment="1">
      <alignment horizontal="center" vertical="center"/>
    </xf>
    <xf numFmtId="0" fontId="65" fillId="5" borderId="0" xfId="0" applyFont="1" applyFill="1" applyBorder="1" applyAlignment="1">
      <alignment horizontal="right" vertical="top" wrapText="1" readingOrder="2"/>
    </xf>
    <xf numFmtId="0" fontId="65" fillId="5" borderId="0" xfId="0" applyFont="1" applyFill="1"/>
    <xf numFmtId="0" fontId="67" fillId="5" borderId="0" xfId="0" applyFont="1" applyFill="1"/>
    <xf numFmtId="0" fontId="67" fillId="0" borderId="0" xfId="0" applyFont="1"/>
    <xf numFmtId="0" fontId="65" fillId="0" borderId="0" xfId="0" applyFont="1"/>
    <xf numFmtId="0" fontId="62" fillId="0" borderId="0" xfId="0" applyFont="1"/>
    <xf numFmtId="0" fontId="7" fillId="5" borderId="0" xfId="0" applyFont="1" applyFill="1" applyBorder="1" applyAlignment="1">
      <alignment horizontal="center" vertical="center" wrapText="1" readingOrder="1"/>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3" xfId="17" applyFont="1" applyFill="1" applyBorder="1" applyAlignment="1">
      <alignment horizontal="center" vertical="center" wrapText="1" readingOrder="2"/>
    </xf>
    <xf numFmtId="0" fontId="69" fillId="5" borderId="0" xfId="0" applyFont="1" applyFill="1" applyBorder="1" applyAlignment="1">
      <alignment horizontal="center" vertical="center" wrapText="1" readingOrder="2"/>
    </xf>
    <xf numFmtId="0" fontId="68"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2" xfId="17" applyFont="1" applyFill="1" applyBorder="1" applyAlignment="1">
      <alignment horizontal="right" vertical="center" indent="1"/>
    </xf>
    <xf numFmtId="0" fontId="24" fillId="8" borderId="22" xfId="17" applyFont="1" applyFill="1" applyBorder="1" applyAlignment="1">
      <alignment horizontal="left" vertical="center" indent="1"/>
    </xf>
    <xf numFmtId="0" fontId="5" fillId="5" borderId="0" xfId="0" applyFont="1" applyFill="1" applyBorder="1" applyAlignment="1">
      <alignment horizontal="left" vertical="center"/>
    </xf>
    <xf numFmtId="0" fontId="58" fillId="7" borderId="47" xfId="11" applyNumberFormat="1" applyFont="1" applyFill="1" applyBorder="1">
      <alignment horizontal="center" vertical="center"/>
    </xf>
    <xf numFmtId="0" fontId="71" fillId="0" borderId="0" xfId="35" applyFont="1"/>
    <xf numFmtId="0" fontId="3" fillId="0" borderId="15" xfId="35" applyFont="1" applyFill="1" applyBorder="1" applyAlignment="1">
      <alignment horizontal="right" vertical="center" indent="1"/>
    </xf>
    <xf numFmtId="0" fontId="3" fillId="0" borderId="34" xfId="35" applyFont="1" applyFill="1" applyBorder="1" applyAlignment="1">
      <alignment horizontal="right" vertical="center" indent="1"/>
    </xf>
    <xf numFmtId="0" fontId="3" fillId="0" borderId="17" xfId="35" applyFont="1" applyFill="1" applyBorder="1" applyAlignment="1">
      <alignment horizontal="right" vertical="center" indent="1"/>
    </xf>
    <xf numFmtId="0" fontId="3" fillId="4" borderId="15" xfId="35" applyFont="1" applyFill="1" applyBorder="1" applyAlignment="1">
      <alignment horizontal="right" vertical="center" indent="1"/>
    </xf>
    <xf numFmtId="0" fontId="70" fillId="4" borderId="18" xfId="35" applyFont="1" applyFill="1" applyBorder="1" applyAlignment="1">
      <alignment horizontal="center"/>
    </xf>
    <xf numFmtId="0" fontId="5" fillId="4" borderId="19" xfId="35" applyFont="1" applyFill="1" applyBorder="1" applyAlignment="1">
      <alignment horizontal="center" vertical="top" wrapText="1"/>
    </xf>
    <xf numFmtId="0" fontId="10" fillId="0" borderId="21" xfId="32" applyFont="1" applyFill="1" applyBorder="1" applyAlignment="1">
      <alignment horizontal="left" vertical="center" indent="1"/>
    </xf>
    <xf numFmtId="0" fontId="10" fillId="4" borderId="16" xfId="32" applyFont="1" applyFill="1" applyBorder="1" applyAlignment="1">
      <alignment horizontal="left" vertical="center" indent="1"/>
    </xf>
    <xf numFmtId="0" fontId="10" fillId="0" borderId="16" xfId="32" applyFont="1" applyFill="1" applyBorder="1" applyAlignment="1">
      <alignment horizontal="left" vertical="center" indent="1"/>
    </xf>
    <xf numFmtId="0" fontId="10" fillId="0" borderId="24" xfId="32" applyFont="1" applyFill="1" applyBorder="1" applyAlignment="1">
      <alignment horizontal="left" vertical="center" indent="1"/>
    </xf>
    <xf numFmtId="168" fontId="48" fillId="0" borderId="29" xfId="35" applyNumberFormat="1" applyFont="1" applyFill="1" applyBorder="1" applyAlignment="1">
      <alignment horizontal="right" vertical="center" indent="1"/>
    </xf>
    <xf numFmtId="168" fontId="48" fillId="4" borderId="30" xfId="35" applyNumberFormat="1" applyFont="1" applyFill="1" applyBorder="1" applyAlignment="1">
      <alignment horizontal="right" vertical="center" indent="1"/>
    </xf>
    <xf numFmtId="168" fontId="48" fillId="0" borderId="30" xfId="35" applyNumberFormat="1" applyFont="1" applyFill="1" applyBorder="1" applyAlignment="1">
      <alignment horizontal="right" vertical="center" indent="1"/>
    </xf>
    <xf numFmtId="168" fontId="48" fillId="0" borderId="35" xfId="35"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68" xfId="32" applyFont="1" applyFill="1" applyBorder="1">
      <alignment horizontal="left" vertical="center" wrapText="1" indent="1"/>
    </xf>
    <xf numFmtId="0" fontId="6" fillId="7" borderId="66" xfId="29" applyFont="1" applyFill="1" applyBorder="1" applyAlignment="1">
      <alignment horizontal="right" vertical="center" wrapText="1" indent="1" readingOrder="2"/>
    </xf>
    <xf numFmtId="0" fontId="22" fillId="0" borderId="62" xfId="32" applyFont="1" applyFill="1" applyBorder="1">
      <alignment horizontal="left" vertical="center" wrapText="1" indent="1"/>
    </xf>
    <xf numFmtId="0" fontId="6" fillId="0" borderId="60" xfId="29" applyFont="1" applyFill="1" applyBorder="1" applyAlignment="1">
      <alignment horizontal="right" vertical="center" wrapText="1" indent="1" readingOrder="2"/>
    </xf>
    <xf numFmtId="0" fontId="22" fillId="7" borderId="62" xfId="32" applyFont="1" applyFill="1" applyBorder="1">
      <alignment horizontal="left" vertical="center" wrapText="1" indent="1"/>
    </xf>
    <xf numFmtId="0" fontId="6" fillId="7" borderId="60" xfId="29" applyFont="1" applyFill="1" applyBorder="1" applyAlignment="1">
      <alignment horizontal="right" vertical="center" wrapText="1" indent="1" readingOrder="2"/>
    </xf>
    <xf numFmtId="0" fontId="22" fillId="0" borderId="65" xfId="32" applyFont="1" applyFill="1" applyBorder="1">
      <alignment horizontal="left" vertical="center" wrapText="1" indent="1"/>
    </xf>
    <xf numFmtId="0" fontId="6" fillId="0" borderId="63" xfId="29" applyFont="1" applyFill="1" applyBorder="1" applyAlignment="1">
      <alignment horizontal="right" vertical="center" wrapText="1" indent="1" readingOrder="2"/>
    </xf>
    <xf numFmtId="0" fontId="3" fillId="6" borderId="59" xfId="0" applyFont="1" applyFill="1" applyBorder="1" applyAlignment="1">
      <alignment horizontal="left" vertical="center"/>
    </xf>
    <xf numFmtId="0" fontId="3" fillId="6" borderId="79" xfId="0" applyFont="1" applyFill="1" applyBorder="1" applyAlignment="1">
      <alignment vertical="center"/>
    </xf>
    <xf numFmtId="0" fontId="3" fillId="6" borderId="11" xfId="0" applyFont="1" applyFill="1" applyBorder="1" applyAlignment="1">
      <alignment vertical="center"/>
    </xf>
    <xf numFmtId="0" fontId="3" fillId="6" borderId="78" xfId="0" applyFont="1" applyFill="1" applyBorder="1" applyAlignment="1">
      <alignment vertical="center"/>
    </xf>
    <xf numFmtId="0" fontId="6" fillId="6" borderId="58" xfId="0" applyFont="1" applyFill="1" applyBorder="1" applyAlignment="1">
      <alignment horizontal="right" vertical="center"/>
    </xf>
    <xf numFmtId="0" fontId="3" fillId="0" borderId="0" xfId="0" applyFont="1" applyFill="1" applyBorder="1" applyAlignment="1">
      <alignment vertical="center"/>
    </xf>
    <xf numFmtId="0" fontId="7" fillId="0" borderId="0" xfId="0" applyFont="1" applyFill="1" applyBorder="1"/>
    <xf numFmtId="1" fontId="3" fillId="7" borderId="92" xfId="10" applyFont="1" applyFill="1" applyBorder="1">
      <alignment horizontal="left" vertical="center" wrapText="1"/>
    </xf>
    <xf numFmtId="0" fontId="6" fillId="7" borderId="95" xfId="9" applyFont="1" applyFill="1" applyBorder="1">
      <alignment horizontal="right" vertical="center" wrapText="1"/>
    </xf>
    <xf numFmtId="0" fontId="3" fillId="5" borderId="59" xfId="0" applyFont="1" applyFill="1" applyBorder="1" applyAlignment="1">
      <alignment horizontal="left"/>
    </xf>
    <xf numFmtId="0" fontId="3" fillId="5" borderId="84" xfId="0" applyFont="1" applyFill="1" applyBorder="1" applyAlignment="1"/>
    <xf numFmtId="0" fontId="3" fillId="5" borderId="96" xfId="0" applyFont="1" applyFill="1" applyBorder="1" applyAlignment="1"/>
    <xf numFmtId="0" fontId="3" fillId="5" borderId="97" xfId="0" applyFont="1" applyFill="1" applyBorder="1" applyAlignment="1"/>
    <xf numFmtId="0" fontId="6" fillId="5" borderId="58" xfId="0" applyFont="1" applyFill="1" applyBorder="1" applyAlignment="1"/>
    <xf numFmtId="0" fontId="3" fillId="6" borderId="0" xfId="0" applyFont="1" applyFill="1" applyBorder="1"/>
    <xf numFmtId="0" fontId="7" fillId="6" borderId="0" xfId="0" applyFont="1" applyFill="1" applyBorder="1"/>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4" fontId="5" fillId="0" borderId="50" xfId="31" applyNumberFormat="1" applyFont="1" applyFill="1" applyBorder="1" applyAlignment="1">
      <alignment horizontal="right" vertical="center" indent="1"/>
    </xf>
    <xf numFmtId="2" fontId="5" fillId="0" borderId="50" xfId="32" applyNumberFormat="1" applyFont="1" applyFill="1" applyBorder="1" applyAlignment="1">
      <alignment horizontal="right" vertical="center" indent="1"/>
    </xf>
    <xf numFmtId="2" fontId="5" fillId="7" borderId="61" xfId="32" applyNumberFormat="1" applyFont="1" applyFill="1" applyBorder="1" applyAlignment="1">
      <alignment horizontal="right" vertical="center" indent="1"/>
    </xf>
    <xf numFmtId="2" fontId="5" fillId="0" borderId="61" xfId="32" applyNumberFormat="1" applyFont="1" applyFill="1" applyBorder="1" applyAlignment="1">
      <alignment horizontal="right" vertical="center" indent="1"/>
    </xf>
    <xf numFmtId="2" fontId="5" fillId="7" borderId="61" xfId="32" quotePrefix="1" applyNumberFormat="1" applyFont="1" applyFill="1" applyBorder="1" applyAlignment="1">
      <alignment horizontal="right" vertical="center" indent="1"/>
    </xf>
    <xf numFmtId="2" fontId="5" fillId="0" borderId="61" xfId="32" quotePrefix="1" applyNumberFormat="1" applyFont="1" applyFill="1" applyBorder="1" applyAlignment="1">
      <alignment horizontal="right" vertical="center" indent="1"/>
    </xf>
    <xf numFmtId="2" fontId="5" fillId="0" borderId="67" xfId="32" applyNumberFormat="1" applyFont="1" applyFill="1" applyBorder="1" applyAlignment="1">
      <alignment horizontal="right" vertical="center" indent="1"/>
    </xf>
    <xf numFmtId="164" fontId="5" fillId="7" borderId="61" xfId="31" applyNumberFormat="1" applyFont="1" applyFill="1" applyBorder="1" applyAlignment="1">
      <alignment horizontal="right" vertical="center" indent="1"/>
    </xf>
    <xf numFmtId="164" fontId="5" fillId="0" borderId="61" xfId="31" applyNumberFormat="1" applyFont="1" applyFill="1" applyBorder="1" applyAlignment="1">
      <alignment horizontal="right" vertical="center" indent="1"/>
    </xf>
    <xf numFmtId="164" fontId="5" fillId="7" borderId="61" xfId="32" quotePrefix="1" applyNumberFormat="1" applyFont="1" applyFill="1" applyBorder="1" applyAlignment="1">
      <alignment horizontal="right" vertical="center" indent="1"/>
    </xf>
    <xf numFmtId="164" fontId="5" fillId="0" borderId="61" xfId="32" quotePrefix="1" applyNumberFormat="1" applyFont="1" applyFill="1" applyBorder="1" applyAlignment="1">
      <alignment horizontal="right" vertical="center" indent="1"/>
    </xf>
    <xf numFmtId="164" fontId="5" fillId="0" borderId="67" xfId="31" applyNumberFormat="1" applyFont="1" applyFill="1" applyBorder="1" applyAlignment="1">
      <alignment horizontal="right" vertical="center" indent="1"/>
    </xf>
    <xf numFmtId="0" fontId="15" fillId="4" borderId="37" xfId="25" applyFont="1" applyFill="1" applyBorder="1" applyAlignment="1">
      <alignment horizontal="center" vertical="center" wrapText="1" readingOrder="2"/>
    </xf>
    <xf numFmtId="3" fontId="23" fillId="4" borderId="19" xfId="25" applyNumberFormat="1" applyFont="1" applyFill="1" applyBorder="1" applyAlignment="1">
      <alignment horizontal="right" vertical="center" indent="1"/>
    </xf>
    <xf numFmtId="0" fontId="16" fillId="4" borderId="38" xfId="25" applyFont="1" applyFill="1" applyBorder="1" applyAlignment="1">
      <alignment horizontal="center" vertical="center" wrapText="1" readingOrder="2"/>
    </xf>
    <xf numFmtId="0" fontId="9" fillId="5" borderId="0" xfId="0" applyFont="1" applyFill="1" applyAlignment="1">
      <alignment horizontal="center" vertical="center"/>
    </xf>
    <xf numFmtId="0" fontId="9" fillId="4" borderId="0" xfId="0" applyFont="1" applyFill="1" applyAlignment="1">
      <alignment horizontal="center" vertical="center"/>
    </xf>
    <xf numFmtId="0" fontId="5" fillId="4" borderId="0" xfId="0" applyFont="1" applyFill="1" applyAlignment="1">
      <alignment horizontal="center" vertical="center"/>
    </xf>
    <xf numFmtId="0" fontId="48" fillId="5" borderId="0" xfId="35" applyFont="1" applyFill="1" applyAlignment="1">
      <alignment vertical="center"/>
    </xf>
    <xf numFmtId="0" fontId="71" fillId="5" borderId="0" xfId="35" applyFont="1" applyFill="1"/>
    <xf numFmtId="0" fontId="52" fillId="5" borderId="0" xfId="35" applyFont="1" applyFill="1" applyAlignment="1">
      <alignment vertical="center"/>
    </xf>
    <xf numFmtId="0" fontId="6" fillId="0" borderId="32" xfId="27" applyFont="1" applyFill="1" applyBorder="1">
      <alignment horizontal="right" vertical="center" wrapText="1" indent="1" readingOrder="2"/>
    </xf>
    <xf numFmtId="0" fontId="2" fillId="0" borderId="0" xfId="0" applyFont="1"/>
    <xf numFmtId="0" fontId="5" fillId="5" borderId="73" xfId="0" applyFont="1" applyFill="1" applyBorder="1"/>
    <xf numFmtId="3" fontId="2" fillId="0" borderId="29" xfId="31" applyNumberFormat="1" applyFont="1" applyFill="1" applyBorder="1" applyAlignment="1">
      <alignment horizontal="center" vertical="center"/>
    </xf>
    <xf numFmtId="3" fontId="2" fillId="4" borderId="30" xfId="31" applyNumberFormat="1" applyFont="1" applyFill="1" applyBorder="1" applyAlignment="1">
      <alignment horizontal="center" vertical="center"/>
    </xf>
    <xf numFmtId="3" fontId="2" fillId="0" borderId="33" xfId="31" applyNumberFormat="1" applyFont="1" applyFill="1" applyBorder="1" applyAlignment="1">
      <alignment horizontal="center" vertical="center"/>
    </xf>
    <xf numFmtId="3" fontId="2" fillId="4" borderId="33" xfId="31" applyNumberFormat="1" applyFont="1" applyFill="1" applyBorder="1" applyAlignment="1">
      <alignment horizontal="center" vertical="center"/>
    </xf>
    <xf numFmtId="0" fontId="6" fillId="5" borderId="12" xfId="27" applyFont="1" applyFill="1" applyBorder="1">
      <alignment horizontal="right" vertical="center" wrapText="1" indent="1" readingOrder="2"/>
    </xf>
    <xf numFmtId="0" fontId="2" fillId="4" borderId="22" xfId="32" applyFont="1" applyFill="1" applyBorder="1">
      <alignment horizontal="left" vertical="center" wrapText="1" indent="1"/>
    </xf>
    <xf numFmtId="0" fontId="6" fillId="5" borderId="58" xfId="0" applyFont="1" applyFill="1" applyBorder="1" applyAlignment="1">
      <alignment vertical="center" readingOrder="2"/>
    </xf>
    <xf numFmtId="0" fontId="3" fillId="5" borderId="69" xfId="0" applyFont="1" applyFill="1" applyBorder="1" applyAlignment="1">
      <alignment horizontal="center" vertical="center" readingOrder="1"/>
    </xf>
    <xf numFmtId="0" fontId="3" fillId="5" borderId="59" xfId="23" applyFont="1" applyFill="1" applyBorder="1">
      <alignment horizontal="left" vertical="center"/>
    </xf>
    <xf numFmtId="0" fontId="5" fillId="5" borderId="0" xfId="0" applyFont="1" applyFill="1" applyBorder="1" applyAlignment="1">
      <alignment horizontal="left" vertical="center" wrapText="1"/>
    </xf>
    <xf numFmtId="4" fontId="5" fillId="0" borderId="41" xfId="31" applyNumberFormat="1" applyFont="1" applyFill="1" applyBorder="1" applyAlignment="1">
      <alignment horizontal="right" vertical="center" indent="1"/>
    </xf>
    <xf numFmtId="4" fontId="5" fillId="4" borderId="0" xfId="31" applyNumberFormat="1" applyFont="1" applyFill="1" applyBorder="1" applyAlignment="1">
      <alignment horizontal="right" vertical="center" indent="1"/>
    </xf>
    <xf numFmtId="4" fontId="3" fillId="5" borderId="0" xfId="31" applyNumberFormat="1" applyFont="1" applyFill="1" applyBorder="1" applyAlignment="1">
      <alignment horizontal="right" vertical="center" indent="1"/>
    </xf>
    <xf numFmtId="4" fontId="3" fillId="4" borderId="0" xfId="31" applyNumberFormat="1" applyFont="1" applyFill="1" applyBorder="1" applyAlignment="1">
      <alignment horizontal="right" vertical="center" indent="1"/>
    </xf>
    <xf numFmtId="4" fontId="37" fillId="5" borderId="0" xfId="31" applyNumberFormat="1" applyFont="1" applyFill="1" applyBorder="1" applyAlignment="1">
      <alignment horizontal="right" vertical="center" indent="1"/>
    </xf>
    <xf numFmtId="4" fontId="37" fillId="4" borderId="0" xfId="31" applyNumberFormat="1" applyFont="1" applyFill="1" applyBorder="1" applyAlignment="1">
      <alignment horizontal="right" vertical="center" indent="1"/>
    </xf>
    <xf numFmtId="4" fontId="37" fillId="4" borderId="11" xfId="31" applyNumberFormat="1" applyFont="1" applyFill="1" applyBorder="1" applyAlignment="1">
      <alignment horizontal="right" vertical="center" indent="1"/>
    </xf>
    <xf numFmtId="4" fontId="3" fillId="5" borderId="12" xfId="31" applyNumberFormat="1" applyFont="1" applyFill="1" applyBorder="1" applyAlignment="1">
      <alignment horizontal="right" vertical="center" indent="1"/>
    </xf>
    <xf numFmtId="0" fontId="41" fillId="5" borderId="0" xfId="27" applyFont="1" applyFill="1" applyBorder="1" applyAlignment="1">
      <alignment horizontal="right" vertical="center" wrapText="1" indent="1" readingOrder="2"/>
    </xf>
    <xf numFmtId="0" fontId="41" fillId="4" borderId="0" xfId="27" applyFont="1" applyFill="1" applyBorder="1" applyAlignment="1">
      <alignment horizontal="right" vertical="center" wrapText="1" indent="1" readingOrder="2"/>
    </xf>
    <xf numFmtId="0" fontId="41" fillId="4" borderId="11" xfId="27" applyFont="1" applyFill="1" applyBorder="1" applyAlignment="1">
      <alignment horizontal="right" vertical="center" wrapText="1" indent="1" readingOrder="2"/>
    </xf>
    <xf numFmtId="0" fontId="24" fillId="0" borderId="40" xfId="27" applyFont="1" applyFill="1" applyBorder="1" applyAlignment="1">
      <alignment horizontal="right" vertical="center" wrapText="1" indent="1" readingOrder="2"/>
    </xf>
    <xf numFmtId="0" fontId="8" fillId="4" borderId="0" xfId="27" applyFont="1" applyFill="1" applyBorder="1" applyAlignment="1">
      <alignment horizontal="right" vertical="center" wrapText="1" indent="1" readingOrder="2"/>
    </xf>
    <xf numFmtId="0" fontId="6" fillId="5" borderId="0" xfId="27" applyFont="1" applyFill="1" applyBorder="1" applyAlignment="1">
      <alignment horizontal="right" vertical="center" wrapText="1" indent="1" readingOrder="2"/>
    </xf>
    <xf numFmtId="0" fontId="6" fillId="4" borderId="0" xfId="27" applyFont="1" applyFill="1" applyBorder="1" applyAlignment="1">
      <alignment horizontal="right" vertical="center" wrapText="1" indent="1" readingOrder="2"/>
    </xf>
    <xf numFmtId="0" fontId="6" fillId="5" borderId="12" xfId="27" applyFont="1" applyFill="1" applyBorder="1" applyAlignment="1">
      <alignment horizontal="right" vertical="center" wrapText="1" indent="1" readingOrder="2"/>
    </xf>
    <xf numFmtId="0" fontId="5" fillId="0" borderId="36" xfId="32" applyFont="1" applyFill="1" applyBorder="1" applyAlignment="1">
      <alignment horizontal="left" vertical="center" wrapText="1" indent="1"/>
    </xf>
    <xf numFmtId="0" fontId="3" fillId="5" borderId="0" xfId="32" applyFont="1" applyFill="1" applyBorder="1" applyAlignment="1">
      <alignment horizontal="left" vertical="center" wrapText="1" indent="1"/>
    </xf>
    <xf numFmtId="0" fontId="3" fillId="4" borderId="0" xfId="32" applyFont="1" applyFill="1" applyBorder="1" applyAlignment="1">
      <alignment horizontal="left" vertical="center" wrapText="1" indent="1"/>
    </xf>
    <xf numFmtId="3" fontId="37" fillId="5" borderId="0" xfId="31" applyNumberFormat="1" applyFont="1" applyFill="1" applyBorder="1" applyAlignment="1">
      <alignment horizontal="left" vertical="center" wrapText="1" indent="1"/>
    </xf>
    <xf numFmtId="3" fontId="37" fillId="4" borderId="0" xfId="31" applyNumberFormat="1" applyFont="1" applyFill="1" applyBorder="1" applyAlignment="1">
      <alignment horizontal="left" vertical="center" wrapText="1" indent="1"/>
    </xf>
    <xf numFmtId="3" fontId="37" fillId="4" borderId="11" xfId="31" applyNumberFormat="1" applyFont="1" applyFill="1" applyBorder="1" applyAlignment="1">
      <alignment horizontal="left" vertical="center" wrapText="1" indent="1"/>
    </xf>
    <xf numFmtId="0" fontId="3" fillId="5" borderId="12" xfId="32" applyFont="1" applyFill="1" applyBorder="1" applyAlignment="1">
      <alignment horizontal="left" vertical="center" wrapText="1" indent="1"/>
    </xf>
    <xf numFmtId="0" fontId="9" fillId="6" borderId="0" xfId="36" applyFont="1" applyFill="1" applyBorder="1"/>
    <xf numFmtId="0" fontId="2" fillId="6" borderId="0" xfId="36" applyFont="1" applyFill="1" applyBorder="1"/>
    <xf numFmtId="0" fontId="6" fillId="5" borderId="0" xfId="36" applyFont="1" applyFill="1" applyBorder="1" applyAlignment="1">
      <alignment horizontal="right" vertical="center"/>
    </xf>
    <xf numFmtId="0" fontId="6" fillId="5" borderId="0" xfId="36" applyFont="1" applyFill="1" applyBorder="1" applyAlignment="1">
      <alignment vertical="center"/>
    </xf>
    <xf numFmtId="0" fontId="3" fillId="5" borderId="0" xfId="36" applyFont="1" applyFill="1" applyBorder="1" applyAlignment="1">
      <alignment horizontal="left" vertical="center"/>
    </xf>
    <xf numFmtId="0" fontId="2" fillId="5" borderId="0" xfId="36" applyFont="1" applyFill="1" applyBorder="1" applyAlignment="1">
      <alignment vertical="center"/>
    </xf>
    <xf numFmtId="0" fontId="2" fillId="0" borderId="0" xfId="36" applyFont="1" applyFill="1" applyBorder="1"/>
    <xf numFmtId="0" fontId="6" fillId="0" borderId="49" xfId="29" applyFont="1" applyFill="1" applyBorder="1">
      <alignment horizontal="right" vertical="center" wrapText="1" indent="1" readingOrder="2"/>
    </xf>
    <xf numFmtId="0" fontId="2" fillId="0" borderId="51" xfId="32" applyFont="1" applyFill="1" applyBorder="1" applyAlignment="1">
      <alignment vertical="center" wrapText="1"/>
    </xf>
    <xf numFmtId="0" fontId="6" fillId="7" borderId="60" xfId="29" applyFont="1" applyFill="1" applyBorder="1">
      <alignment horizontal="right" vertical="center" wrapText="1" indent="1" readingOrder="2"/>
    </xf>
    <xf numFmtId="0" fontId="2" fillId="7" borderId="62" xfId="32" applyFont="1" applyFill="1" applyBorder="1" applyAlignment="1">
      <alignment vertical="center" wrapText="1"/>
    </xf>
    <xf numFmtId="0" fontId="6" fillId="0" borderId="60" xfId="29" applyFont="1" applyFill="1" applyBorder="1">
      <alignment horizontal="right" vertical="center" wrapText="1" indent="1" readingOrder="2"/>
    </xf>
    <xf numFmtId="0" fontId="2" fillId="0" borderId="62" xfId="32" applyFont="1" applyFill="1" applyBorder="1" applyAlignment="1">
      <alignment vertical="center" wrapText="1"/>
    </xf>
    <xf numFmtId="0" fontId="6" fillId="0" borderId="66" xfId="29" applyFont="1" applyFill="1" applyBorder="1">
      <alignment horizontal="right" vertical="center" wrapText="1" indent="1" readingOrder="2"/>
    </xf>
    <xf numFmtId="0" fontId="2" fillId="0" borderId="68" xfId="32" applyFont="1" applyFill="1" applyBorder="1" applyAlignment="1">
      <alignment vertical="center" wrapText="1"/>
    </xf>
    <xf numFmtId="0" fontId="23" fillId="6" borderId="0" xfId="36" applyFont="1" applyFill="1" applyBorder="1" applyAlignment="1"/>
    <xf numFmtId="0" fontId="22" fillId="6" borderId="0" xfId="36" applyFont="1" applyFill="1" applyBorder="1" applyAlignment="1"/>
    <xf numFmtId="0" fontId="22" fillId="6" borderId="0" xfId="36" applyFont="1" applyFill="1" applyBorder="1"/>
    <xf numFmtId="0" fontId="22" fillId="6" borderId="0" xfId="36" applyFont="1" applyFill="1" applyBorder="1" applyAlignment="1">
      <alignment horizontal="right" readingOrder="2"/>
    </xf>
    <xf numFmtId="0" fontId="2" fillId="5" borderId="0" xfId="36" applyFont="1" applyFill="1" applyBorder="1"/>
    <xf numFmtId="0" fontId="2" fillId="5" borderId="0" xfId="36" applyFont="1" applyFill="1" applyBorder="1" applyAlignment="1">
      <alignment readingOrder="1"/>
    </xf>
    <xf numFmtId="1" fontId="2" fillId="5" borderId="0" xfId="36" applyNumberFormat="1" applyFont="1" applyFill="1" applyBorder="1"/>
    <xf numFmtId="0" fontId="2" fillId="5" borderId="0" xfId="36" applyFont="1" applyFill="1" applyBorder="1" applyAlignment="1">
      <alignment horizontal="center" vertical="center"/>
    </xf>
    <xf numFmtId="0" fontId="2" fillId="5" borderId="0" xfId="36" applyFont="1" applyFill="1" applyBorder="1" applyAlignment="1">
      <alignment horizontal="left" vertical="center"/>
    </xf>
    <xf numFmtId="0" fontId="2" fillId="0" borderId="0" xfId="36" applyFont="1"/>
    <xf numFmtId="0" fontId="2" fillId="5" borderId="0" xfId="36" applyFont="1" applyFill="1" applyBorder="1" applyAlignment="1">
      <alignment vertical="center" wrapText="1"/>
    </xf>
    <xf numFmtId="0" fontId="54" fillId="6" borderId="0" xfId="36" applyFont="1" applyFill="1" applyBorder="1"/>
    <xf numFmtId="0" fontId="55" fillId="6" borderId="0" xfId="36" applyFont="1" applyFill="1" applyBorder="1"/>
    <xf numFmtId="0" fontId="43" fillId="0" borderId="0" xfId="36" applyFont="1" applyFill="1" applyBorder="1" applyAlignment="1">
      <alignment horizontal="right" vertical="center"/>
    </xf>
    <xf numFmtId="0" fontId="57" fillId="0" borderId="0" xfId="36" applyFont="1" applyFill="1" applyBorder="1" applyAlignment="1">
      <alignment horizontal="center" vertical="center"/>
    </xf>
    <xf numFmtId="0" fontId="58" fillId="0" borderId="0" xfId="36" applyFont="1" applyFill="1" applyBorder="1" applyAlignment="1">
      <alignment horizontal="left" vertical="center"/>
    </xf>
    <xf numFmtId="0" fontId="55" fillId="0" borderId="0" xfId="36" applyFont="1" applyFill="1" applyBorder="1" applyAlignment="1">
      <alignment vertical="center"/>
    </xf>
    <xf numFmtId="0" fontId="2" fillId="0" borderId="51" xfId="32" applyFont="1" applyFill="1" applyBorder="1">
      <alignment horizontal="left" vertical="center" wrapText="1" indent="1"/>
    </xf>
    <xf numFmtId="0" fontId="2" fillId="7" borderId="62" xfId="32" applyFont="1" applyFill="1" applyBorder="1">
      <alignment horizontal="left" vertical="center" wrapText="1" indent="1"/>
    </xf>
    <xf numFmtId="0" fontId="2" fillId="0" borderId="62" xfId="32" applyFont="1" applyFill="1" applyBorder="1">
      <alignment horizontal="left" vertical="center" wrapText="1" indent="1"/>
    </xf>
    <xf numFmtId="0" fontId="2" fillId="0" borderId="68" xfId="32" applyFont="1" applyFill="1" applyBorder="1">
      <alignment horizontal="left" vertical="center" wrapText="1" indent="1"/>
    </xf>
    <xf numFmtId="0" fontId="2" fillId="9" borderId="0" xfId="36" applyFont="1" applyFill="1" applyBorder="1" applyAlignment="1">
      <alignment horizontal="right" vertical="center" readingOrder="2"/>
    </xf>
    <xf numFmtId="0" fontId="2" fillId="9" borderId="0" xfId="36" applyFont="1" applyFill="1" applyBorder="1" applyAlignment="1">
      <alignment vertical="center"/>
    </xf>
    <xf numFmtId="4" fontId="5" fillId="0" borderId="36" xfId="32" applyNumberFormat="1" applyFont="1" applyFill="1" applyBorder="1" applyAlignment="1">
      <alignment horizontal="right" vertical="center" indent="1"/>
    </xf>
    <xf numFmtId="4" fontId="5" fillId="4" borderId="16" xfId="32" applyNumberFormat="1" applyFont="1" applyFill="1" applyBorder="1" applyAlignment="1">
      <alignment horizontal="right" vertical="center" indent="1"/>
    </xf>
    <xf numFmtId="4" fontId="5" fillId="0" borderId="21" xfId="32" applyNumberFormat="1" applyFont="1" applyFill="1" applyBorder="1" applyAlignment="1">
      <alignment horizontal="right" vertical="center" indent="1"/>
    </xf>
    <xf numFmtId="4" fontId="5" fillId="4" borderId="24" xfId="32" applyNumberFormat="1" applyFont="1" applyFill="1" applyBorder="1" applyAlignment="1">
      <alignment horizontal="right" vertical="center" indent="1"/>
    </xf>
    <xf numFmtId="4" fontId="5" fillId="0" borderId="38" xfId="32" applyNumberFormat="1" applyFont="1" applyFill="1" applyBorder="1" applyAlignment="1">
      <alignment horizontal="right" vertical="center" indent="1"/>
    </xf>
    <xf numFmtId="166" fontId="22" fillId="0" borderId="33" xfId="1" applyNumberFormat="1" applyFont="1" applyFill="1" applyBorder="1" applyAlignment="1">
      <alignment horizontal="right" vertical="center"/>
    </xf>
    <xf numFmtId="166" fontId="23" fillId="0" borderId="33" xfId="1" applyNumberFormat="1" applyFont="1" applyFill="1" applyBorder="1" applyAlignment="1">
      <alignment horizontal="right" vertical="center"/>
    </xf>
    <xf numFmtId="166" fontId="5" fillId="0" borderId="33" xfId="1" applyNumberFormat="1" applyFont="1" applyFill="1" applyBorder="1" applyAlignment="1">
      <alignment horizontal="right" vertical="center"/>
    </xf>
    <xf numFmtId="166" fontId="3" fillId="0" borderId="33" xfId="1" applyNumberFormat="1" applyFont="1" applyFill="1" applyBorder="1" applyAlignment="1">
      <alignment horizontal="right" vertical="center"/>
    </xf>
    <xf numFmtId="0" fontId="22" fillId="0" borderId="22" xfId="32" applyFont="1" applyFill="1" applyBorder="1">
      <alignment horizontal="left" vertical="center" wrapText="1" indent="1"/>
    </xf>
    <xf numFmtId="0" fontId="3" fillId="4" borderId="56" xfId="0" applyFont="1" applyFill="1" applyBorder="1" applyAlignment="1">
      <alignment horizontal="right" vertical="center" wrapText="1" indent="1"/>
    </xf>
    <xf numFmtId="4" fontId="48" fillId="4" borderId="39" xfId="0" applyNumberFormat="1" applyFont="1" applyFill="1" applyBorder="1" applyAlignment="1">
      <alignment horizontal="right" vertical="center"/>
    </xf>
    <xf numFmtId="0" fontId="17" fillId="4" borderId="31" xfId="32" applyFont="1" applyFill="1" applyBorder="1" applyAlignment="1">
      <alignment horizontal="left" vertical="center" indent="1"/>
    </xf>
    <xf numFmtId="0" fontId="3" fillId="5" borderId="56" xfId="0" applyFont="1" applyFill="1" applyBorder="1" applyAlignment="1">
      <alignment horizontal="right" vertical="center" wrapText="1" indent="1"/>
    </xf>
    <xf numFmtId="4" fontId="48" fillId="5" borderId="39" xfId="0" applyNumberFormat="1" applyFont="1" applyFill="1" applyBorder="1" applyAlignment="1">
      <alignment horizontal="right" vertical="center"/>
    </xf>
    <xf numFmtId="0" fontId="17" fillId="5" borderId="31" xfId="32" applyFont="1" applyFill="1" applyBorder="1" applyAlignment="1">
      <alignment horizontal="left" vertical="center" indent="1"/>
    </xf>
    <xf numFmtId="0" fontId="3" fillId="5" borderId="0" xfId="0" applyFont="1" applyFill="1"/>
    <xf numFmtId="2" fontId="2" fillId="7" borderId="61" xfId="31" applyNumberFormat="1" applyFont="1" applyFill="1" applyBorder="1" applyAlignment="1">
      <alignment horizontal="right" vertical="center" indent="1"/>
    </xf>
    <xf numFmtId="2" fontId="2" fillId="0" borderId="61" xfId="31" applyNumberFormat="1" applyFont="1" applyFill="1" applyBorder="1" applyAlignment="1">
      <alignment horizontal="right" vertical="center" indent="1"/>
    </xf>
    <xf numFmtId="2" fontId="2" fillId="0" borderId="50" xfId="31" applyNumberFormat="1" applyFont="1" applyFill="1" applyBorder="1" applyAlignment="1">
      <alignment horizontal="right" vertical="center" indent="1"/>
    </xf>
    <xf numFmtId="0" fontId="2" fillId="5" borderId="0" xfId="0" applyFont="1" applyFill="1" applyBorder="1" applyAlignment="1">
      <alignment horizontal="right"/>
    </xf>
    <xf numFmtId="2" fontId="2" fillId="7" borderId="67" xfId="31" applyNumberFormat="1" applyFont="1" applyFill="1" applyBorder="1" applyAlignment="1">
      <alignment horizontal="right" vertical="center" indent="1"/>
    </xf>
    <xf numFmtId="0" fontId="2" fillId="0" borderId="0" xfId="0" applyFont="1" applyBorder="1"/>
    <xf numFmtId="0" fontId="2" fillId="5" borderId="0" xfId="0" applyFont="1" applyFill="1" applyBorder="1"/>
    <xf numFmtId="165" fontId="3" fillId="0" borderId="0" xfId="0" applyNumberFormat="1" applyFont="1"/>
    <xf numFmtId="2" fontId="3" fillId="0" borderId="0" xfId="0" applyNumberFormat="1" applyFont="1"/>
    <xf numFmtId="0" fontId="5" fillId="5" borderId="10" xfId="0" applyFont="1" applyFill="1" applyBorder="1" applyAlignment="1">
      <alignment horizontal="left" vertical="center" wrapText="1"/>
    </xf>
    <xf numFmtId="0" fontId="2" fillId="5" borderId="0" xfId="0" applyFont="1" applyFill="1" applyAlignment="1">
      <alignment horizontal="right"/>
    </xf>
    <xf numFmtId="0" fontId="15" fillId="4" borderId="32" xfId="28" applyFont="1" applyFill="1" applyBorder="1">
      <alignment horizontal="right" vertical="center" wrapText="1" indent="1" readingOrder="2"/>
    </xf>
    <xf numFmtId="3" fontId="5" fillId="4" borderId="33" xfId="31" applyNumberFormat="1" applyFont="1" applyFill="1" applyBorder="1" applyAlignment="1">
      <alignment horizontal="right" vertical="center" indent="1"/>
    </xf>
    <xf numFmtId="0" fontId="5" fillId="4" borderId="22" xfId="32" applyFont="1" applyFill="1" applyBorder="1">
      <alignment horizontal="left" vertical="center" wrapText="1" indent="1"/>
    </xf>
    <xf numFmtId="0" fontId="15" fillId="5" borderId="98" xfId="25" applyFont="1" applyFill="1" applyBorder="1" applyAlignment="1">
      <alignment horizontal="center" vertical="center" wrapText="1" readingOrder="2"/>
    </xf>
    <xf numFmtId="3" fontId="23" fillId="5" borderId="99" xfId="31" applyNumberFormat="1" applyFont="1" applyFill="1" applyBorder="1" applyAlignment="1">
      <alignment horizontal="right" vertical="center" indent="1"/>
    </xf>
    <xf numFmtId="0" fontId="23" fillId="5" borderId="100" xfId="25" applyFont="1" applyFill="1" applyBorder="1" applyAlignment="1">
      <alignment horizontal="center" vertical="center" wrapText="1" readingOrder="2"/>
    </xf>
    <xf numFmtId="3" fontId="3" fillId="5" borderId="12" xfId="31" applyNumberFormat="1" applyFont="1" applyFill="1" applyBorder="1" applyAlignment="1">
      <alignment horizontal="center" vertical="center"/>
    </xf>
    <xf numFmtId="0" fontId="3" fillId="5" borderId="12" xfId="32" applyFont="1" applyFill="1" applyBorder="1">
      <alignment horizontal="left" vertical="center" wrapText="1" indent="1"/>
    </xf>
    <xf numFmtId="0" fontId="48" fillId="0" borderId="29" xfId="17" applyFont="1" applyBorder="1" applyAlignment="1">
      <alignment horizontal="right" vertical="center" indent="1"/>
    </xf>
    <xf numFmtId="0" fontId="48" fillId="8" borderId="30" xfId="17" applyFont="1" applyFill="1" applyBorder="1" applyAlignment="1">
      <alignment horizontal="right" vertical="center" indent="1"/>
    </xf>
    <xf numFmtId="0" fontId="48" fillId="0" borderId="30" xfId="17" applyFont="1" applyBorder="1" applyAlignment="1">
      <alignment horizontal="right" vertical="center" indent="1"/>
    </xf>
    <xf numFmtId="0" fontId="2" fillId="8" borderId="33" xfId="17" applyFont="1" applyFill="1" applyBorder="1" applyAlignment="1">
      <alignment horizontal="right" vertical="center" indent="1"/>
    </xf>
    <xf numFmtId="0" fontId="3" fillId="7" borderId="60" xfId="29" applyFont="1" applyFill="1" applyBorder="1">
      <alignment horizontal="right" vertical="center" wrapText="1" indent="1" readingOrder="2"/>
    </xf>
    <xf numFmtId="0" fontId="3" fillId="0" borderId="60" xfId="29" applyFont="1" applyFill="1" applyBorder="1">
      <alignment horizontal="right" vertical="center" wrapText="1" indent="1" readingOrder="2"/>
    </xf>
    <xf numFmtId="0" fontId="2" fillId="5" borderId="10" xfId="0" applyFont="1" applyFill="1" applyBorder="1" applyAlignment="1">
      <alignment horizontal="right" vertical="center" readingOrder="2"/>
    </xf>
    <xf numFmtId="0" fontId="5" fillId="5" borderId="10" xfId="0" applyFont="1" applyFill="1" applyBorder="1" applyAlignment="1">
      <alignment horizontal="right" vertical="center" wrapText="1" readingOrder="2"/>
    </xf>
    <xf numFmtId="0" fontId="31" fillId="0" borderId="10" xfId="0" applyFont="1" applyBorder="1" applyAlignment="1">
      <alignment readingOrder="2"/>
    </xf>
    <xf numFmtId="0" fontId="2" fillId="5" borderId="10" xfId="0" applyFont="1" applyFill="1" applyBorder="1" applyAlignment="1">
      <alignment horizontal="left" vertical="center"/>
    </xf>
    <xf numFmtId="0" fontId="2" fillId="4" borderId="19" xfId="35" applyFont="1" applyFill="1" applyBorder="1" applyAlignment="1">
      <alignment horizontal="center" vertical="top" wrapText="1"/>
    </xf>
    <xf numFmtId="168" fontId="49" fillId="0" borderId="29" xfId="35" applyNumberFormat="1" applyFont="1" applyFill="1" applyBorder="1" applyAlignment="1">
      <alignment horizontal="right" vertical="center" indent="1"/>
    </xf>
    <xf numFmtId="0" fontId="2" fillId="0" borderId="0" xfId="0" applyFont="1" applyAlignment="1">
      <alignment horizontal="center" vertical="center" wrapText="1"/>
    </xf>
    <xf numFmtId="0" fontId="6" fillId="0" borderId="63" xfId="27" applyFont="1" applyFill="1" applyBorder="1">
      <alignment horizontal="right" vertical="center" wrapText="1" indent="1" readingOrder="2"/>
    </xf>
    <xf numFmtId="0" fontId="5" fillId="0" borderId="65" xfId="32" applyFont="1" applyFill="1" applyBorder="1" applyAlignment="1">
      <alignment horizontal="left" vertical="center" wrapText="1" indent="1"/>
    </xf>
    <xf numFmtId="0" fontId="2" fillId="5" borderId="0" xfId="0" applyFont="1" applyFill="1"/>
    <xf numFmtId="0" fontId="2" fillId="5" borderId="0" xfId="0" applyFont="1" applyFill="1" applyBorder="1" applyAlignment="1">
      <alignment readingOrder="1"/>
    </xf>
    <xf numFmtId="0" fontId="2" fillId="0" borderId="75" xfId="19" applyFont="1" applyFill="1" applyBorder="1">
      <alignment horizontal="left" vertical="center"/>
    </xf>
    <xf numFmtId="0" fontId="6" fillId="6" borderId="58" xfId="0" applyFont="1" applyFill="1" applyBorder="1" applyAlignment="1">
      <alignment vertical="top" readingOrder="2"/>
    </xf>
    <xf numFmtId="0" fontId="6" fillId="6" borderId="78" xfId="0" applyFont="1" applyFill="1" applyBorder="1" applyAlignment="1">
      <alignment vertical="center"/>
    </xf>
    <xf numFmtId="0" fontId="2" fillId="6" borderId="0" xfId="0" applyFont="1" applyFill="1" applyBorder="1" applyAlignment="1">
      <alignment vertical="center"/>
    </xf>
    <xf numFmtId="0" fontId="3" fillId="6" borderId="0" xfId="0" applyFont="1" applyFill="1" applyBorder="1" applyAlignment="1">
      <alignment horizontal="center" vertical="center" readingOrder="1"/>
    </xf>
    <xf numFmtId="0" fontId="3" fillId="6" borderId="0" xfId="0" applyFont="1" applyFill="1" applyBorder="1" applyAlignment="1">
      <alignment horizontal="left" vertical="center" readingOrder="1"/>
    </xf>
    <xf numFmtId="0" fontId="6" fillId="0" borderId="46" xfId="29" applyFont="1" applyFill="1" applyBorder="1" applyAlignment="1">
      <alignment horizontal="right" vertical="center" wrapText="1" indent="1" readingOrder="2"/>
    </xf>
    <xf numFmtId="4" fontId="2" fillId="0" borderId="47" xfId="29" applyNumberFormat="1" applyFont="1" applyFill="1" applyBorder="1" applyAlignment="1">
      <alignment horizontal="right" vertical="center" indent="1"/>
    </xf>
    <xf numFmtId="1" fontId="2" fillId="0" borderId="47" xfId="29" applyNumberFormat="1" applyFont="1" applyFill="1" applyBorder="1" applyAlignment="1">
      <alignment horizontal="right" vertical="center"/>
    </xf>
    <xf numFmtId="4" fontId="2" fillId="0" borderId="47" xfId="29" applyNumberFormat="1" applyFont="1" applyFill="1" applyBorder="1" applyAlignment="1">
      <alignment horizontal="right" vertical="center"/>
    </xf>
    <xf numFmtId="0" fontId="2" fillId="0" borderId="48" xfId="32" applyFont="1" applyFill="1" applyBorder="1" applyAlignment="1">
      <alignment horizontal="left" vertical="center" wrapText="1" indent="1"/>
    </xf>
    <xf numFmtId="4" fontId="2" fillId="0" borderId="61" xfId="29" applyNumberFormat="1" applyFont="1" applyFill="1" applyBorder="1" applyAlignment="1">
      <alignment horizontal="right" vertical="center" indent="1"/>
    </xf>
    <xf numFmtId="2" fontId="2" fillId="0" borderId="61" xfId="29" applyNumberFormat="1" applyFont="1" applyFill="1" applyBorder="1" applyAlignment="1">
      <alignment horizontal="right" vertical="center" indent="1"/>
    </xf>
    <xf numFmtId="0" fontId="2" fillId="0" borderId="62" xfId="32" applyFont="1" applyFill="1" applyBorder="1" applyAlignment="1">
      <alignment horizontal="left" vertical="center" wrapText="1" indent="1"/>
    </xf>
    <xf numFmtId="0" fontId="6" fillId="6" borderId="0" xfId="0" applyFont="1" applyFill="1" applyBorder="1" applyAlignment="1">
      <alignment horizontal="right" vertical="center"/>
    </xf>
    <xf numFmtId="0" fontId="6" fillId="6" borderId="0" xfId="0" applyFont="1" applyFill="1" applyBorder="1" applyAlignment="1">
      <alignment vertical="center"/>
    </xf>
    <xf numFmtId="0" fontId="3" fillId="6" borderId="0" xfId="0" applyFont="1" applyFill="1" applyBorder="1" applyAlignment="1">
      <alignment horizontal="left" vertical="center"/>
    </xf>
    <xf numFmtId="3" fontId="57" fillId="7" borderId="101" xfId="2" applyNumberFormat="1" applyFont="1" applyFill="1" applyBorder="1" applyAlignment="1">
      <alignment horizontal="center" vertical="center" wrapText="1"/>
    </xf>
    <xf numFmtId="0" fontId="6" fillId="7" borderId="102" xfId="29" applyFont="1" applyFill="1" applyBorder="1" applyAlignment="1">
      <alignment horizontal="center" vertical="center" wrapText="1" readingOrder="2"/>
    </xf>
    <xf numFmtId="1" fontId="3" fillId="7" borderId="102" xfId="2" applyNumberFormat="1" applyFont="1" applyFill="1" applyBorder="1" applyAlignment="1">
      <alignment horizontal="center" vertical="center" wrapText="1"/>
    </xf>
    <xf numFmtId="0" fontId="3" fillId="7" borderId="102" xfId="32" applyFont="1" applyFill="1" applyBorder="1" applyAlignment="1">
      <alignment horizontal="center" vertical="center" wrapText="1"/>
    </xf>
    <xf numFmtId="3" fontId="58" fillId="7" borderId="102" xfId="2" applyNumberFormat="1" applyFont="1" applyFill="1" applyBorder="1" applyAlignment="1">
      <alignment horizontal="center" vertical="center" wrapText="1"/>
    </xf>
    <xf numFmtId="3" fontId="58" fillId="7" borderId="101" xfId="2" applyNumberFormat="1" applyFont="1" applyFill="1" applyBorder="1" applyAlignment="1">
      <alignment horizontal="center" vertical="center" wrapText="1"/>
    </xf>
    <xf numFmtId="0" fontId="3" fillId="0" borderId="104" xfId="29" applyFont="1" applyFill="1" applyBorder="1">
      <alignment horizontal="right" vertical="center" wrapText="1" indent="1" readingOrder="2"/>
    </xf>
    <xf numFmtId="3" fontId="2" fillId="0" borderId="104" xfId="32" applyNumberFormat="1" applyFont="1" applyFill="1" applyBorder="1" applyAlignment="1">
      <alignment vertical="center"/>
    </xf>
    <xf numFmtId="3" fontId="2" fillId="0" borderId="104" xfId="2" applyNumberFormat="1" applyFont="1" applyFill="1" applyBorder="1" applyAlignment="1">
      <alignment vertical="center"/>
    </xf>
    <xf numFmtId="3" fontId="77" fillId="0" borderId="104" xfId="2" applyNumberFormat="1" applyFont="1" applyFill="1" applyBorder="1" applyAlignment="1">
      <alignment horizontal="left" vertical="center"/>
    </xf>
    <xf numFmtId="0" fontId="3" fillId="0" borderId="107" xfId="29" applyFont="1" applyFill="1" applyBorder="1">
      <alignment horizontal="right" vertical="center" wrapText="1" indent="1" readingOrder="2"/>
    </xf>
    <xf numFmtId="3" fontId="2" fillId="0" borderId="107" xfId="32" applyNumberFormat="1" applyFont="1" applyFill="1" applyBorder="1" applyAlignment="1">
      <alignment vertical="center"/>
    </xf>
    <xf numFmtId="3" fontId="2" fillId="0" borderId="107" xfId="2" applyNumberFormat="1" applyFont="1" applyFill="1" applyBorder="1" applyAlignment="1">
      <alignment vertical="center"/>
    </xf>
    <xf numFmtId="3" fontId="77" fillId="0" borderId="107" xfId="2" applyNumberFormat="1" applyFont="1" applyFill="1" applyBorder="1" applyAlignment="1">
      <alignment horizontal="left" vertical="center"/>
    </xf>
    <xf numFmtId="0" fontId="3" fillId="0" borderId="45" xfId="29" applyFont="1" applyFill="1" applyBorder="1">
      <alignment horizontal="right" vertical="center" wrapText="1" indent="1" readingOrder="2"/>
    </xf>
    <xf numFmtId="3" fontId="2" fillId="0" borderId="45" xfId="32" applyNumberFormat="1" applyFont="1" applyFill="1" applyBorder="1" applyAlignment="1">
      <alignment vertical="center"/>
    </xf>
    <xf numFmtId="3" fontId="2" fillId="0" borderId="45" xfId="2" applyNumberFormat="1" applyFont="1" applyFill="1" applyBorder="1" applyAlignment="1">
      <alignment vertical="center"/>
    </xf>
    <xf numFmtId="3" fontId="77" fillId="0" borderId="45" xfId="2" applyNumberFormat="1" applyFont="1" applyFill="1" applyBorder="1" applyAlignment="1">
      <alignment horizontal="left" vertical="center"/>
    </xf>
    <xf numFmtId="0" fontId="3" fillId="0" borderId="102" xfId="29" applyFont="1" applyFill="1" applyBorder="1">
      <alignment horizontal="right" vertical="center" wrapText="1" indent="1" readingOrder="2"/>
    </xf>
    <xf numFmtId="3" fontId="3" fillId="0" borderId="102" xfId="32" applyNumberFormat="1" applyFont="1" applyFill="1" applyBorder="1" applyAlignment="1">
      <alignment vertical="center"/>
    </xf>
    <xf numFmtId="3" fontId="76" fillId="0" borderId="102" xfId="2" applyNumberFormat="1" applyFont="1" applyFill="1" applyBorder="1" applyAlignment="1">
      <alignment horizontal="left" vertical="center"/>
    </xf>
    <xf numFmtId="0" fontId="3" fillId="7" borderId="104" xfId="29" applyFont="1" applyFill="1" applyBorder="1">
      <alignment horizontal="right" vertical="center" wrapText="1" indent="1" readingOrder="2"/>
    </xf>
    <xf numFmtId="3" fontId="2" fillId="7" borderId="104" xfId="32" applyNumberFormat="1" applyFont="1" applyFill="1" applyBorder="1" applyAlignment="1">
      <alignment vertical="center"/>
    </xf>
    <xf numFmtId="3" fontId="2" fillId="7" borderId="104" xfId="2" applyNumberFormat="1" applyFont="1" applyFill="1" applyBorder="1" applyAlignment="1">
      <alignment vertical="center"/>
    </xf>
    <xf numFmtId="3" fontId="77" fillId="7" borderId="104" xfId="2" applyNumberFormat="1" applyFont="1" applyFill="1" applyBorder="1" applyAlignment="1">
      <alignment horizontal="left" vertical="center"/>
    </xf>
    <xf numFmtId="3" fontId="55" fillId="7" borderId="107" xfId="2" applyNumberFormat="1" applyFont="1" applyFill="1" applyBorder="1" applyAlignment="1">
      <alignment vertical="center"/>
    </xf>
    <xf numFmtId="3" fontId="2" fillId="7" borderId="107" xfId="2" applyNumberFormat="1" applyFont="1" applyFill="1" applyBorder="1" applyAlignment="1">
      <alignment vertical="center"/>
    </xf>
    <xf numFmtId="0" fontId="3" fillId="7" borderId="107" xfId="29" applyFont="1" applyFill="1" applyBorder="1">
      <alignment horizontal="right" vertical="center" wrapText="1" indent="1" readingOrder="2"/>
    </xf>
    <xf numFmtId="3" fontId="2" fillId="7" borderId="107" xfId="32" applyNumberFormat="1" applyFont="1" applyFill="1" applyBorder="1" applyAlignment="1">
      <alignment vertical="center"/>
    </xf>
    <xf numFmtId="3" fontId="77" fillId="7" borderId="107" xfId="2" applyNumberFormat="1" applyFont="1" applyFill="1" applyBorder="1" applyAlignment="1">
      <alignment horizontal="left" vertical="center"/>
    </xf>
    <xf numFmtId="0" fontId="3" fillId="7" borderId="45" xfId="29" applyFont="1" applyFill="1" applyBorder="1">
      <alignment horizontal="right" vertical="center" wrapText="1" indent="1" readingOrder="2"/>
    </xf>
    <xf numFmtId="3" fontId="2" fillId="7" borderId="45" xfId="32" applyNumberFormat="1" applyFont="1" applyFill="1" applyBorder="1" applyAlignment="1">
      <alignment vertical="center"/>
    </xf>
    <xf numFmtId="3" fontId="2" fillId="7" borderId="45" xfId="2" applyNumberFormat="1" applyFont="1" applyFill="1" applyBorder="1" applyAlignment="1">
      <alignment vertical="center"/>
    </xf>
    <xf numFmtId="3" fontId="77" fillId="7" borderId="45" xfId="2" applyNumberFormat="1" applyFont="1" applyFill="1" applyBorder="1" applyAlignment="1">
      <alignment horizontal="left" vertical="center"/>
    </xf>
    <xf numFmtId="0" fontId="3" fillId="7" borderId="109" xfId="29" applyFont="1" applyFill="1" applyBorder="1">
      <alignment horizontal="right" vertical="center" wrapText="1" indent="1" readingOrder="2"/>
    </xf>
    <xf numFmtId="3" fontId="2" fillId="7" borderId="109" xfId="32" applyNumberFormat="1" applyFont="1" applyFill="1" applyBorder="1" applyAlignment="1">
      <alignment vertical="center"/>
    </xf>
    <xf numFmtId="3" fontId="77" fillId="7" borderId="109" xfId="2" applyNumberFormat="1" applyFont="1" applyFill="1" applyBorder="1" applyAlignment="1">
      <alignment horizontal="left" vertical="center"/>
    </xf>
    <xf numFmtId="0" fontId="3" fillId="7" borderId="102" xfId="29" applyFont="1" applyFill="1" applyBorder="1">
      <alignment horizontal="right" vertical="center" wrapText="1" indent="1" readingOrder="2"/>
    </xf>
    <xf numFmtId="3" fontId="2" fillId="7" borderId="102" xfId="32" applyNumberFormat="1" applyFont="1" applyFill="1" applyBorder="1" applyAlignment="1">
      <alignment vertical="center"/>
    </xf>
    <xf numFmtId="3" fontId="76" fillId="7" borderId="102" xfId="2" applyNumberFormat="1" applyFont="1" applyFill="1" applyBorder="1" applyAlignment="1">
      <alignment horizontal="left" vertical="center"/>
    </xf>
    <xf numFmtId="3" fontId="3" fillId="7" borderId="102" xfId="32" applyNumberFormat="1" applyFont="1" applyFill="1" applyBorder="1" applyAlignment="1">
      <alignment vertical="center"/>
    </xf>
    <xf numFmtId="3" fontId="57" fillId="7" borderId="106" xfId="2" applyNumberFormat="1" applyFont="1" applyFill="1" applyBorder="1" applyAlignment="1">
      <alignment horizontal="center" vertical="center"/>
    </xf>
    <xf numFmtId="0" fontId="3" fillId="7" borderId="110" xfId="29" applyFont="1" applyFill="1" applyBorder="1">
      <alignment horizontal="right" vertical="center" wrapText="1" indent="1" readingOrder="2"/>
    </xf>
    <xf numFmtId="3" fontId="3" fillId="7" borderId="102" xfId="2" applyNumberFormat="1" applyFont="1" applyFill="1" applyBorder="1" applyAlignment="1">
      <alignment vertical="center"/>
    </xf>
    <xf numFmtId="3" fontId="58" fillId="7" borderId="108" xfId="2" applyNumberFormat="1" applyFont="1" applyFill="1" applyBorder="1" applyAlignment="1">
      <alignment horizontal="center" vertical="center"/>
    </xf>
    <xf numFmtId="3" fontId="58" fillId="7" borderId="102" xfId="2" applyNumberFormat="1" applyFont="1" applyFill="1" applyBorder="1" applyAlignment="1">
      <alignment vertical="center"/>
    </xf>
    <xf numFmtId="0" fontId="2" fillId="0" borderId="0" xfId="0" applyFont="1" applyFill="1" applyBorder="1" applyAlignment="1">
      <alignment horizontal="right" readingOrder="2"/>
    </xf>
    <xf numFmtId="0" fontId="2" fillId="6" borderId="0" xfId="0" applyFont="1" applyFill="1" applyBorder="1"/>
    <xf numFmtId="0" fontId="2" fillId="6" borderId="0" xfId="0" applyFont="1" applyFill="1" applyBorder="1" applyAlignment="1">
      <alignment horizontal="right" readingOrder="2"/>
    </xf>
    <xf numFmtId="0" fontId="2" fillId="6" borderId="0" xfId="0" applyFont="1" applyFill="1" applyBorder="1" applyAlignment="1">
      <alignment readingOrder="1"/>
    </xf>
    <xf numFmtId="0" fontId="2" fillId="0" borderId="0" xfId="0" applyFont="1" applyFill="1" applyBorder="1"/>
    <xf numFmtId="0" fontId="2" fillId="3" borderId="0" xfId="0" applyFont="1" applyFill="1"/>
    <xf numFmtId="0" fontId="34" fillId="0" borderId="17" xfId="29" applyFont="1" applyFill="1" applyBorder="1">
      <alignment horizontal="right" vertical="center" wrapText="1" indent="1" readingOrder="2"/>
    </xf>
    <xf numFmtId="0" fontId="15" fillId="4" borderId="15" xfId="29" applyFont="1" applyFill="1" applyBorder="1">
      <alignment horizontal="right" vertical="center" wrapText="1" indent="1" readingOrder="2"/>
    </xf>
    <xf numFmtId="0" fontId="15" fillId="0" borderId="15" xfId="29" applyFont="1" applyFill="1" applyBorder="1">
      <alignment horizontal="right" vertical="center" wrapText="1" indent="1" readingOrder="2"/>
    </xf>
    <xf numFmtId="3" fontId="2" fillId="0" borderId="0" xfId="0" applyNumberFormat="1" applyFont="1"/>
    <xf numFmtId="3" fontId="2" fillId="4" borderId="30" xfId="25" applyNumberFormat="1" applyFont="1" applyFill="1" applyBorder="1" applyAlignment="1">
      <alignment horizontal="right" vertical="center" indent="1"/>
    </xf>
    <xf numFmtId="0" fontId="2" fillId="4" borderId="16" xfId="32" applyFont="1" applyFill="1" applyBorder="1">
      <alignment horizontal="left" vertical="center" wrapText="1" indent="1"/>
    </xf>
    <xf numFmtId="0" fontId="15" fillId="0" borderId="34" xfId="29" applyFont="1" applyFill="1" applyBorder="1">
      <alignment horizontal="right" vertical="center" wrapText="1" indent="1" readingOrder="2"/>
    </xf>
    <xf numFmtId="3" fontId="2" fillId="0" borderId="35" xfId="25" applyNumberFormat="1" applyFont="1" applyFill="1" applyBorder="1" applyAlignment="1">
      <alignment horizontal="right" vertical="center" indent="1"/>
    </xf>
    <xf numFmtId="0" fontId="2" fillId="0" borderId="24" xfId="32" applyFont="1" applyFill="1" applyBorder="1">
      <alignment horizontal="left" vertical="center" wrapText="1" indent="1"/>
    </xf>
    <xf numFmtId="0" fontId="53" fillId="6" borderId="0" xfId="0" applyFont="1" applyFill="1" applyBorder="1"/>
    <xf numFmtId="0" fontId="58" fillId="6" borderId="0" xfId="0" applyFont="1" applyFill="1" applyBorder="1"/>
    <xf numFmtId="0" fontId="6" fillId="0" borderId="112" xfId="0" applyFont="1" applyFill="1" applyBorder="1" applyAlignment="1">
      <alignment readingOrder="2"/>
    </xf>
    <xf numFmtId="0" fontId="3" fillId="0" borderId="110" xfId="0" applyFont="1" applyFill="1" applyBorder="1" applyAlignment="1">
      <alignment horizontal="center" readingOrder="2"/>
    </xf>
    <xf numFmtId="0" fontId="3" fillId="0" borderId="110" xfId="0" applyFont="1" applyFill="1" applyBorder="1" applyAlignment="1">
      <alignment horizontal="center"/>
    </xf>
    <xf numFmtId="0" fontId="3" fillId="0" borderId="113" xfId="0" applyFont="1" applyFill="1" applyBorder="1" applyAlignment="1">
      <alignment horizontal="left" readingOrder="1"/>
    </xf>
    <xf numFmtId="0" fontId="2" fillId="7" borderId="0" xfId="0" applyFont="1" applyFill="1" applyBorder="1"/>
    <xf numFmtId="0" fontId="2" fillId="6" borderId="0" xfId="31" applyFont="1" applyFill="1" applyBorder="1" applyAlignment="1">
      <alignment horizontal="center" vertical="center"/>
    </xf>
    <xf numFmtId="3" fontId="2" fillId="6" borderId="0" xfId="31" applyNumberFormat="1" applyFont="1" applyFill="1" applyBorder="1" applyAlignment="1">
      <alignment horizontal="center" vertical="center"/>
    </xf>
    <xf numFmtId="3" fontId="2" fillId="6" borderId="0" xfId="31" applyNumberFormat="1" applyFont="1" applyFill="1" applyBorder="1" applyAlignment="1">
      <alignment vertical="center"/>
    </xf>
    <xf numFmtId="0" fontId="3" fillId="0" borderId="0" xfId="0" applyFont="1" applyFill="1" applyBorder="1" applyAlignment="1">
      <alignment horizontal="center"/>
    </xf>
    <xf numFmtId="0" fontId="6" fillId="0" borderId="115" xfId="0" applyFont="1" applyFill="1" applyBorder="1" applyAlignment="1">
      <alignment horizontal="right" readingOrder="2"/>
    </xf>
    <xf numFmtId="0" fontId="3" fillId="0" borderId="109" xfId="0" applyFont="1" applyFill="1" applyBorder="1" applyAlignment="1">
      <alignment horizontal="center" readingOrder="2"/>
    </xf>
    <xf numFmtId="0" fontId="3" fillId="0" borderId="109" xfId="0" applyFont="1" applyFill="1" applyBorder="1" applyAlignment="1">
      <alignment horizontal="center"/>
    </xf>
    <xf numFmtId="0" fontId="3" fillId="0" borderId="116" xfId="0" applyFont="1" applyFill="1" applyBorder="1" applyAlignment="1">
      <alignment horizontal="left" readingOrder="1"/>
    </xf>
    <xf numFmtId="0" fontId="3" fillId="0" borderId="0" xfId="0" applyFont="1" applyFill="1" applyBorder="1" applyAlignment="1">
      <alignment horizontal="right"/>
    </xf>
    <xf numFmtId="0" fontId="3" fillId="5" borderId="0" xfId="0" applyFont="1" applyFill="1" applyBorder="1" applyAlignment="1">
      <alignment horizontal="center"/>
    </xf>
    <xf numFmtId="0" fontId="48" fillId="0" borderId="21" xfId="17" applyFont="1" applyBorder="1" applyAlignment="1">
      <alignment horizontal="right" vertical="center" indent="1"/>
    </xf>
    <xf numFmtId="0" fontId="48" fillId="8" borderId="16" xfId="17" applyFont="1" applyFill="1" applyBorder="1" applyAlignment="1">
      <alignment horizontal="right" vertical="center" indent="1"/>
    </xf>
    <xf numFmtId="0" fontId="48" fillId="0" borderId="16" xfId="17" applyFont="1" applyBorder="1" applyAlignment="1">
      <alignment horizontal="right" vertical="center" indent="1"/>
    </xf>
    <xf numFmtId="0" fontId="2" fillId="8" borderId="22" xfId="17" applyFont="1" applyFill="1" applyBorder="1" applyAlignment="1">
      <alignment horizontal="right" vertical="center" indent="1"/>
    </xf>
    <xf numFmtId="166" fontId="3" fillId="0" borderId="36" xfId="1" applyNumberFormat="1" applyFont="1" applyFill="1" applyBorder="1" applyAlignment="1">
      <alignment horizontal="right" vertical="center"/>
    </xf>
    <xf numFmtId="166" fontId="3" fillId="4" borderId="16" xfId="1" applyNumberFormat="1" applyFont="1" applyFill="1" applyBorder="1" applyAlignment="1">
      <alignment horizontal="right" vertical="center"/>
    </xf>
    <xf numFmtId="166" fontId="3" fillId="0" borderId="16" xfId="1" applyNumberFormat="1" applyFont="1" applyFill="1" applyBorder="1" applyAlignment="1">
      <alignment horizontal="right" vertical="center"/>
    </xf>
    <xf numFmtId="166" fontId="3" fillId="0" borderId="22" xfId="1" applyNumberFormat="1" applyFont="1" applyFill="1" applyBorder="1" applyAlignment="1">
      <alignment horizontal="right" vertical="center"/>
    </xf>
    <xf numFmtId="0" fontId="6" fillId="5" borderId="20" xfId="27" applyFont="1" applyFill="1" applyBorder="1">
      <alignment horizontal="right" vertical="center" wrapText="1" indent="1" readingOrder="2"/>
    </xf>
    <xf numFmtId="166" fontId="3" fillId="5" borderId="28" xfId="1" applyNumberFormat="1" applyFont="1" applyFill="1" applyBorder="1" applyAlignment="1">
      <alignment horizontal="right" vertical="center"/>
    </xf>
    <xf numFmtId="166" fontId="3" fillId="5" borderId="23" xfId="1" applyNumberFormat="1" applyFont="1" applyFill="1" applyBorder="1" applyAlignment="1">
      <alignment horizontal="right" vertical="center"/>
    </xf>
    <xf numFmtId="0" fontId="22" fillId="5" borderId="23" xfId="32" applyFont="1" applyFill="1" applyBorder="1">
      <alignment horizontal="left" vertical="center" wrapText="1" indent="1"/>
    </xf>
    <xf numFmtId="166" fontId="22" fillId="4" borderId="33" xfId="1" applyNumberFormat="1" applyFont="1" applyFill="1" applyBorder="1" applyAlignment="1">
      <alignment horizontal="right" vertical="center"/>
    </xf>
    <xf numFmtId="166" fontId="23" fillId="4" borderId="33" xfId="1" applyNumberFormat="1" applyFont="1" applyFill="1" applyBorder="1" applyAlignment="1">
      <alignment horizontal="right" vertical="center"/>
    </xf>
    <xf numFmtId="166" fontId="5" fillId="4" borderId="33" xfId="1" applyNumberFormat="1" applyFont="1" applyFill="1" applyBorder="1" applyAlignment="1">
      <alignment horizontal="right" vertical="center"/>
    </xf>
    <xf numFmtId="166" fontId="3" fillId="4" borderId="33" xfId="1" applyNumberFormat="1" applyFont="1" applyFill="1" applyBorder="1" applyAlignment="1">
      <alignment horizontal="right" vertical="center"/>
    </xf>
    <xf numFmtId="166" fontId="3" fillId="4" borderId="22" xfId="1" applyNumberFormat="1" applyFont="1" applyFill="1" applyBorder="1" applyAlignment="1">
      <alignment horizontal="right" vertical="center"/>
    </xf>
    <xf numFmtId="0" fontId="22" fillId="4" borderId="22" xfId="32" applyFont="1" applyFill="1" applyBorder="1">
      <alignment horizontal="left" vertical="center" wrapText="1" indent="1"/>
    </xf>
    <xf numFmtId="1" fontId="5" fillId="0" borderId="0" xfId="0" applyNumberFormat="1" applyFont="1" applyAlignment="1">
      <alignment horizontal="center" vertical="center"/>
    </xf>
    <xf numFmtId="169" fontId="3" fillId="4" borderId="47" xfId="1" applyNumberFormat="1" applyFont="1" applyFill="1" applyBorder="1" applyAlignment="1">
      <alignment horizontal="right" vertical="center" indent="1"/>
    </xf>
    <xf numFmtId="0" fontId="58" fillId="7" borderId="48" xfId="11" applyNumberFormat="1" applyFont="1" applyFill="1" applyBorder="1">
      <alignment horizontal="center" vertical="center"/>
    </xf>
    <xf numFmtId="4" fontId="22" fillId="0" borderId="51" xfId="31" applyNumberFormat="1" applyFont="1" applyFill="1" applyBorder="1" applyAlignment="1">
      <alignment horizontal="right" vertical="center" indent="1"/>
    </xf>
    <xf numFmtId="4" fontId="22" fillId="7" borderId="62" xfId="31" applyNumberFormat="1" applyFont="1" applyFill="1" applyBorder="1" applyAlignment="1">
      <alignment horizontal="right" vertical="center" indent="1"/>
    </xf>
    <xf numFmtId="4" fontId="22" fillId="0" borderId="62" xfId="31" quotePrefix="1" applyNumberFormat="1" applyFont="1" applyFill="1" applyBorder="1" applyAlignment="1">
      <alignment horizontal="right" vertical="center" indent="1"/>
    </xf>
    <xf numFmtId="4" fontId="22" fillId="0" borderId="62" xfId="31" applyNumberFormat="1" applyFont="1" applyFill="1" applyBorder="1" applyAlignment="1">
      <alignment horizontal="right" vertical="center" indent="1"/>
    </xf>
    <xf numFmtId="4" fontId="22" fillId="7" borderId="62" xfId="31" quotePrefix="1" applyNumberFormat="1" applyFont="1" applyFill="1" applyBorder="1" applyAlignment="1">
      <alignment horizontal="right" vertical="center" indent="1"/>
    </xf>
    <xf numFmtId="4" fontId="22" fillId="0" borderId="68" xfId="31" quotePrefix="1" applyNumberFormat="1" applyFont="1" applyFill="1" applyBorder="1" applyAlignment="1">
      <alignment horizontal="right" vertical="center" indent="1"/>
    </xf>
    <xf numFmtId="0" fontId="2" fillId="7" borderId="50" xfId="0" applyFont="1" applyFill="1" applyBorder="1" applyAlignment="1">
      <alignment horizontal="right" vertical="center" indent="1"/>
    </xf>
    <xf numFmtId="0" fontId="2" fillId="7" borderId="50" xfId="0" quotePrefix="1" applyFont="1" applyFill="1" applyBorder="1" applyAlignment="1">
      <alignment horizontal="right" vertical="center" indent="1"/>
    </xf>
    <xf numFmtId="0" fontId="2" fillId="0" borderId="61" xfId="0" applyFont="1" applyFill="1" applyBorder="1" applyAlignment="1">
      <alignment horizontal="right" vertical="center" indent="1"/>
    </xf>
    <xf numFmtId="0" fontId="2" fillId="0" borderId="61" xfId="0" quotePrefix="1" applyFont="1" applyFill="1" applyBorder="1" applyAlignment="1">
      <alignment horizontal="right" vertical="center" indent="1"/>
    </xf>
    <xf numFmtId="0" fontId="2" fillId="7" borderId="61" xfId="0" applyFont="1" applyFill="1" applyBorder="1" applyAlignment="1">
      <alignment horizontal="right" vertical="center" indent="1"/>
    </xf>
    <xf numFmtId="0" fontId="2" fillId="7" borderId="61" xfId="0" quotePrefix="1" applyFont="1" applyFill="1" applyBorder="1" applyAlignment="1">
      <alignment horizontal="right" vertical="center" indent="1"/>
    </xf>
    <xf numFmtId="0" fontId="2" fillId="7" borderId="53" xfId="0" applyFont="1" applyFill="1" applyBorder="1" applyAlignment="1">
      <alignment horizontal="right" vertical="center" indent="1"/>
    </xf>
    <xf numFmtId="0" fontId="2" fillId="7" borderId="53" xfId="0" quotePrefix="1" applyFont="1" applyFill="1" applyBorder="1" applyAlignment="1">
      <alignment horizontal="right" vertical="center" indent="1"/>
    </xf>
    <xf numFmtId="0" fontId="2" fillId="7" borderId="67" xfId="0" applyFont="1" applyFill="1" applyBorder="1" applyAlignment="1">
      <alignment horizontal="right" vertical="center" indent="1"/>
    </xf>
    <xf numFmtId="0" fontId="2" fillId="7" borderId="67" xfId="0" quotePrefix="1" applyFont="1" applyFill="1" applyBorder="1" applyAlignment="1">
      <alignment horizontal="right" vertical="center" indent="1"/>
    </xf>
    <xf numFmtId="0" fontId="2" fillId="5" borderId="0" xfId="0" applyFont="1" applyFill="1" applyBorder="1" applyAlignment="1">
      <alignment horizontal="left" vertical="center"/>
    </xf>
    <xf numFmtId="0" fontId="3" fillId="0" borderId="30" xfId="31" applyFont="1" applyFill="1" applyBorder="1" applyAlignment="1">
      <alignment horizontal="center" vertical="center"/>
    </xf>
    <xf numFmtId="0" fontId="3" fillId="7" borderId="30" xfId="31" applyFont="1" applyFill="1" applyBorder="1" applyAlignment="1">
      <alignment horizontal="center" vertical="center"/>
    </xf>
    <xf numFmtId="2" fontId="3" fillId="7" borderId="30" xfId="31" applyNumberFormat="1" applyFont="1" applyFill="1" applyBorder="1" applyAlignment="1">
      <alignment horizontal="center" vertical="center"/>
    </xf>
    <xf numFmtId="0" fontId="6" fillId="0" borderId="30" xfId="27" applyFont="1" applyFill="1" applyBorder="1" applyAlignment="1">
      <alignment horizontal="right" vertical="center" wrapText="1" readingOrder="2"/>
    </xf>
    <xf numFmtId="3" fontId="2" fillId="0" borderId="30" xfId="31" applyNumberFormat="1" applyFont="1" applyFill="1" applyBorder="1" applyAlignment="1">
      <alignment horizontal="center" vertical="center"/>
    </xf>
    <xf numFmtId="0" fontId="2" fillId="0" borderId="30" xfId="32" applyFont="1" applyFill="1" applyBorder="1" applyAlignment="1">
      <alignment vertical="center" wrapText="1"/>
    </xf>
    <xf numFmtId="0" fontId="6" fillId="7" borderId="30" xfId="27" applyFont="1" applyFill="1" applyBorder="1" applyAlignment="1">
      <alignment horizontal="right" vertical="center" wrapText="1" readingOrder="2"/>
    </xf>
    <xf numFmtId="3" fontId="2" fillId="7" borderId="30" xfId="31" applyNumberFormat="1" applyFont="1" applyFill="1" applyBorder="1" applyAlignment="1">
      <alignment horizontal="center" vertical="center"/>
    </xf>
    <xf numFmtId="0" fontId="2" fillId="7" borderId="30" xfId="32" applyFont="1" applyFill="1" applyBorder="1" applyAlignment="1">
      <alignment vertical="center" wrapText="1"/>
    </xf>
    <xf numFmtId="0" fontId="6" fillId="0" borderId="29" xfId="27" applyFont="1" applyFill="1" applyBorder="1" applyAlignment="1">
      <alignment horizontal="right" vertical="center" wrapText="1" readingOrder="2"/>
    </xf>
    <xf numFmtId="0" fontId="3" fillId="0" borderId="29" xfId="31" applyFont="1" applyFill="1" applyBorder="1" applyAlignment="1">
      <alignment horizontal="center" vertical="center"/>
    </xf>
    <xf numFmtId="0" fontId="2" fillId="0" borderId="29" xfId="32" applyFont="1" applyFill="1" applyBorder="1" applyAlignment="1">
      <alignment vertical="center" wrapText="1"/>
    </xf>
    <xf numFmtId="0" fontId="6" fillId="7" borderId="33" xfId="27" applyFont="1" applyFill="1" applyBorder="1" applyAlignment="1">
      <alignment horizontal="right" vertical="center" wrapText="1" readingOrder="2"/>
    </xf>
    <xf numFmtId="2" fontId="3" fillId="7" borderId="33" xfId="31" applyNumberFormat="1" applyFont="1" applyFill="1" applyBorder="1" applyAlignment="1">
      <alignment horizontal="center" vertical="center"/>
    </xf>
    <xf numFmtId="3" fontId="2" fillId="7" borderId="33" xfId="31" applyNumberFormat="1" applyFont="1" applyFill="1" applyBorder="1" applyAlignment="1">
      <alignment horizontal="center" vertical="center"/>
    </xf>
    <xf numFmtId="0" fontId="3" fillId="7" borderId="33" xfId="31" applyFont="1" applyFill="1" applyBorder="1" applyAlignment="1">
      <alignment horizontal="center" vertical="center"/>
    </xf>
    <xf numFmtId="0" fontId="2" fillId="7" borderId="33" xfId="32" applyFont="1" applyFill="1" applyBorder="1" applyAlignment="1">
      <alignment vertical="center" wrapText="1"/>
    </xf>
    <xf numFmtId="0" fontId="6" fillId="0" borderId="39" xfId="27" applyFont="1" applyFill="1" applyBorder="1" applyAlignment="1">
      <alignment horizontal="right" vertical="center" wrapText="1" readingOrder="2"/>
    </xf>
    <xf numFmtId="0" fontId="3" fillId="0" borderId="39" xfId="31" applyFont="1" applyFill="1" applyBorder="1" applyAlignment="1">
      <alignment horizontal="center" vertical="center"/>
    </xf>
    <xf numFmtId="3" fontId="2" fillId="0" borderId="39" xfId="31" applyNumberFormat="1" applyFont="1" applyFill="1" applyBorder="1" applyAlignment="1">
      <alignment horizontal="center" vertical="center"/>
    </xf>
    <xf numFmtId="0" fontId="2" fillId="0" borderId="39" xfId="32" applyFont="1" applyFill="1" applyBorder="1" applyAlignment="1">
      <alignment vertical="center" wrapText="1"/>
    </xf>
    <xf numFmtId="0" fontId="22" fillId="5" borderId="0" xfId="0" applyFont="1" applyFill="1" applyAlignment="1">
      <alignment horizontal="right" vertical="center"/>
    </xf>
    <xf numFmtId="0" fontId="22" fillId="5" borderId="0" xfId="0" applyFont="1" applyFill="1" applyAlignment="1">
      <alignment horizontal="left" vertical="center"/>
    </xf>
    <xf numFmtId="0" fontId="47" fillId="5" borderId="0" xfId="0" applyFont="1" applyFill="1"/>
    <xf numFmtId="0" fontId="2" fillId="5" borderId="0" xfId="0" applyFont="1" applyFill="1" applyBorder="1" applyAlignment="1">
      <alignment horizontal="left" vertical="top" wrapText="1" indent="1" readingOrder="1"/>
    </xf>
    <xf numFmtId="0" fontId="0" fillId="5" borderId="0" xfId="0" applyFill="1" applyAlignment="1">
      <alignment vertical="center"/>
    </xf>
    <xf numFmtId="0" fontId="5" fillId="5" borderId="0" xfId="0" applyFont="1" applyFill="1" applyBorder="1" applyAlignment="1">
      <alignment vertical="center" readingOrder="1"/>
    </xf>
    <xf numFmtId="0" fontId="2" fillId="5" borderId="77" xfId="19" applyFont="1" applyFill="1" applyBorder="1">
      <alignment horizontal="left" vertical="center"/>
    </xf>
    <xf numFmtId="0" fontId="2" fillId="5" borderId="76" xfId="18" applyFont="1" applyFill="1" applyBorder="1" applyAlignment="1">
      <alignment horizontal="right" vertical="center" readingOrder="2"/>
    </xf>
    <xf numFmtId="2" fontId="22" fillId="0" borderId="50" xfId="31" applyNumberFormat="1" applyFont="1" applyFill="1" applyBorder="1" applyAlignment="1">
      <alignment horizontal="right" vertical="center" indent="1"/>
    </xf>
    <xf numFmtId="2" fontId="22" fillId="7" borderId="61" xfId="31" applyNumberFormat="1" applyFont="1" applyFill="1" applyBorder="1" applyAlignment="1">
      <alignment horizontal="right" vertical="center" indent="1"/>
    </xf>
    <xf numFmtId="2" fontId="22" fillId="0" borderId="61" xfId="31" applyNumberFormat="1" applyFont="1" applyFill="1" applyBorder="1" applyAlignment="1">
      <alignment horizontal="right" vertical="center" indent="1"/>
    </xf>
    <xf numFmtId="2" fontId="22" fillId="0" borderId="67" xfId="31" applyNumberFormat="1" applyFont="1" applyFill="1" applyBorder="1" applyAlignment="1">
      <alignment horizontal="right" vertical="center" indent="1"/>
    </xf>
    <xf numFmtId="1" fontId="3" fillId="11" borderId="70" xfId="11" applyFont="1" applyFill="1" applyBorder="1" applyAlignment="1">
      <alignment horizontal="center" vertical="center" wrapText="1" readingOrder="1"/>
    </xf>
    <xf numFmtId="0" fontId="58" fillId="11" borderId="70" xfId="0" applyFont="1" applyFill="1" applyBorder="1" applyAlignment="1">
      <alignment horizontal="center" vertical="center" wrapText="1"/>
    </xf>
    <xf numFmtId="1" fontId="3" fillId="11" borderId="47" xfId="11" applyFont="1" applyFill="1" applyBorder="1" applyAlignment="1">
      <alignment horizontal="center" vertical="center" readingOrder="1"/>
    </xf>
    <xf numFmtId="0" fontId="6" fillId="11" borderId="49" xfId="29" applyFont="1" applyFill="1" applyBorder="1" applyAlignment="1">
      <alignment horizontal="right" vertical="center" wrapText="1" indent="1" readingOrder="2"/>
    </xf>
    <xf numFmtId="4" fontId="2" fillId="11" borderId="50" xfId="29" applyNumberFormat="1" applyFont="1" applyFill="1" applyBorder="1" applyAlignment="1">
      <alignment horizontal="right" vertical="center" indent="1"/>
    </xf>
    <xf numFmtId="2" fontId="2" fillId="11" borderId="50" xfId="29" applyNumberFormat="1" applyFont="1" applyFill="1" applyBorder="1" applyAlignment="1">
      <alignment horizontal="right" vertical="center" indent="1"/>
    </xf>
    <xf numFmtId="0" fontId="2" fillId="11" borderId="51" xfId="32" applyFont="1" applyFill="1" applyBorder="1" applyAlignment="1">
      <alignment horizontal="left" vertical="center" wrapText="1" indent="1"/>
    </xf>
    <xf numFmtId="0" fontId="6" fillId="11" borderId="60" xfId="29" applyFont="1" applyFill="1" applyBorder="1" applyAlignment="1">
      <alignment horizontal="right" vertical="center" wrapText="1" indent="1" readingOrder="2"/>
    </xf>
    <xf numFmtId="4" fontId="2" fillId="11" borderId="61" xfId="29" applyNumberFormat="1" applyFont="1" applyFill="1" applyBorder="1" applyAlignment="1">
      <alignment horizontal="right" vertical="center" indent="1"/>
    </xf>
    <xf numFmtId="2" fontId="2" fillId="11" borderId="61" xfId="29" applyNumberFormat="1" applyFont="1" applyFill="1" applyBorder="1" applyAlignment="1">
      <alignment horizontal="right" vertical="center" indent="1"/>
    </xf>
    <xf numFmtId="0" fontId="2" fillId="11" borderId="62" xfId="32" applyFont="1" applyFill="1" applyBorder="1" applyAlignment="1">
      <alignment horizontal="left" vertical="center" wrapText="1" indent="1"/>
    </xf>
    <xf numFmtId="0" fontId="6" fillId="11" borderId="52" xfId="29" applyFont="1" applyFill="1" applyBorder="1" applyAlignment="1">
      <alignment horizontal="right" vertical="center" wrapText="1" indent="1" readingOrder="2"/>
    </xf>
    <xf numFmtId="4" fontId="2" fillId="11" borderId="53" xfId="29" applyNumberFormat="1" applyFont="1" applyFill="1" applyBorder="1" applyAlignment="1">
      <alignment horizontal="right" vertical="center" indent="1"/>
    </xf>
    <xf numFmtId="2" fontId="2" fillId="11" borderId="53" xfId="29" applyNumberFormat="1" applyFont="1" applyFill="1" applyBorder="1" applyAlignment="1">
      <alignment horizontal="right" vertical="center" indent="1"/>
    </xf>
    <xf numFmtId="0" fontId="2" fillId="11" borderId="54" xfId="32" applyFont="1" applyFill="1" applyBorder="1" applyAlignment="1">
      <alignment horizontal="left" vertical="center" wrapText="1" indent="1"/>
    </xf>
    <xf numFmtId="0" fontId="6" fillId="11" borderId="46" xfId="29" applyFont="1" applyFill="1" applyBorder="1" applyAlignment="1">
      <alignment horizontal="right" vertical="center" wrapText="1" indent="1" readingOrder="2"/>
    </xf>
    <xf numFmtId="4" fontId="3" fillId="11" borderId="47" xfId="29" applyNumberFormat="1" applyFont="1" applyFill="1" applyBorder="1" applyAlignment="1">
      <alignment horizontal="right" vertical="center" indent="1"/>
    </xf>
    <xf numFmtId="0" fontId="3" fillId="11" borderId="48" xfId="32" applyFont="1" applyFill="1" applyBorder="1" applyAlignment="1">
      <alignment horizontal="left" vertical="center" wrapText="1" indent="1"/>
    </xf>
    <xf numFmtId="0" fontId="3" fillId="5" borderId="41" xfId="31" applyFont="1" applyFill="1" applyBorder="1" applyAlignment="1">
      <alignment horizontal="center" vertical="center"/>
    </xf>
    <xf numFmtId="3" fontId="2" fillId="5" borderId="41" xfId="31" applyNumberFormat="1" applyFont="1" applyFill="1" applyBorder="1" applyAlignment="1">
      <alignment horizontal="center" vertical="center"/>
    </xf>
    <xf numFmtId="2" fontId="3" fillId="9" borderId="35" xfId="31" applyNumberFormat="1" applyFont="1" applyFill="1" applyBorder="1" applyAlignment="1">
      <alignment horizontal="center" vertical="center"/>
    </xf>
    <xf numFmtId="3" fontId="2" fillId="9" borderId="35" xfId="31" applyNumberFormat="1" applyFont="1" applyFill="1" applyBorder="1" applyAlignment="1">
      <alignment horizontal="center" vertical="center"/>
    </xf>
    <xf numFmtId="0" fontId="3" fillId="9" borderId="35" xfId="31" applyFont="1" applyFill="1" applyBorder="1" applyAlignment="1">
      <alignment horizontal="center" vertical="center"/>
    </xf>
    <xf numFmtId="0" fontId="3" fillId="4" borderId="41" xfId="31" applyFont="1" applyFill="1" applyBorder="1" applyAlignment="1">
      <alignment horizontal="center" vertical="center"/>
    </xf>
    <xf numFmtId="3" fontId="2" fillId="4" borderId="41" xfId="31" applyNumberFormat="1" applyFont="1" applyFill="1" applyBorder="1" applyAlignment="1">
      <alignment horizontal="center" vertical="center"/>
    </xf>
    <xf numFmtId="2" fontId="3" fillId="11" borderId="35" xfId="31" applyNumberFormat="1" applyFont="1" applyFill="1" applyBorder="1" applyAlignment="1">
      <alignment horizontal="center" vertical="center"/>
    </xf>
    <xf numFmtId="3" fontId="2" fillId="11" borderId="35" xfId="31" applyNumberFormat="1" applyFont="1" applyFill="1" applyBorder="1" applyAlignment="1">
      <alignment horizontal="center" vertical="center"/>
    </xf>
    <xf numFmtId="0" fontId="3" fillId="11" borderId="35" xfId="31" applyFont="1" applyFill="1" applyBorder="1" applyAlignment="1">
      <alignment horizontal="center" vertical="center"/>
    </xf>
    <xf numFmtId="0" fontId="2" fillId="0" borderId="22" xfId="32" applyFont="1" applyFill="1" applyBorder="1">
      <alignment horizontal="left" vertical="center" wrapText="1" indent="1"/>
    </xf>
    <xf numFmtId="3" fontId="5" fillId="4" borderId="23" xfId="31" applyNumberFormat="1" applyFont="1" applyFill="1" applyBorder="1" applyAlignment="1">
      <alignment horizontal="right" vertical="center" indent="1"/>
    </xf>
    <xf numFmtId="0" fontId="14" fillId="0" borderId="40" xfId="27" applyFill="1" applyBorder="1" applyAlignment="1">
      <alignment horizontal="right" vertical="center" indent="1" readingOrder="2"/>
    </xf>
    <xf numFmtId="0" fontId="14" fillId="4" borderId="15" xfId="27" applyFill="1" applyBorder="1" applyAlignment="1">
      <alignment horizontal="right" vertical="center" indent="1" readingOrder="2"/>
    </xf>
    <xf numFmtId="0" fontId="6" fillId="0" borderId="15" xfId="27" applyFont="1" applyFill="1" applyBorder="1" applyAlignment="1">
      <alignment horizontal="right" vertical="center" indent="1" readingOrder="2"/>
    </xf>
    <xf numFmtId="0" fontId="6" fillId="4" borderId="15" xfId="27" applyFont="1" applyFill="1" applyBorder="1" applyAlignment="1">
      <alignment horizontal="right" vertical="center" indent="1" readingOrder="2"/>
    </xf>
    <xf numFmtId="0" fontId="6" fillId="0" borderId="32" xfId="27" applyFont="1" applyFill="1" applyBorder="1" applyAlignment="1">
      <alignment horizontal="right" vertical="center" indent="1" readingOrder="2"/>
    </xf>
    <xf numFmtId="0" fontId="80" fillId="5" borderId="0" xfId="0" applyFont="1" applyFill="1" applyBorder="1" applyAlignment="1">
      <alignment horizontal="right" vertical="top" wrapText="1" indent="1" readingOrder="2"/>
    </xf>
    <xf numFmtId="0" fontId="81" fillId="5" borderId="0" xfId="0" applyFont="1" applyFill="1"/>
    <xf numFmtId="0" fontId="82" fillId="5" borderId="0" xfId="0" applyFont="1" applyFill="1" applyBorder="1" applyAlignment="1">
      <alignment horizontal="left" vertical="top" wrapText="1" indent="1" readingOrder="1"/>
    </xf>
    <xf numFmtId="4" fontId="5" fillId="0" borderId="64" xfId="0" quotePrefix="1" applyNumberFormat="1" applyFont="1" applyFill="1" applyBorder="1" applyAlignment="1">
      <alignment horizontal="right" vertical="center" wrapText="1" indent="1"/>
    </xf>
    <xf numFmtId="4" fontId="5" fillId="7" borderId="61" xfId="0" quotePrefix="1" applyNumberFormat="1" applyFont="1" applyFill="1" applyBorder="1" applyAlignment="1">
      <alignment horizontal="right" vertical="center" wrapText="1" indent="1"/>
    </xf>
    <xf numFmtId="4" fontId="5" fillId="0" borderId="61" xfId="0" quotePrefix="1" applyNumberFormat="1" applyFont="1" applyFill="1" applyBorder="1" applyAlignment="1">
      <alignment horizontal="right" vertical="center" wrapText="1" indent="1"/>
    </xf>
    <xf numFmtId="2" fontId="2" fillId="0" borderId="61" xfId="31" applyNumberFormat="1" applyFont="1" applyFill="1" applyBorder="1" applyAlignment="1">
      <alignment horizontal="right" vertical="center" wrapText="1" indent="1"/>
    </xf>
    <xf numFmtId="4" fontId="5" fillId="7" borderId="67" xfId="0" quotePrefix="1" applyNumberFormat="1" applyFont="1" applyFill="1" applyBorder="1" applyAlignment="1">
      <alignment horizontal="right" vertical="center" wrapText="1" indent="1"/>
    </xf>
    <xf numFmtId="4" fontId="2" fillId="0" borderId="64" xfId="0" quotePrefix="1" applyNumberFormat="1" applyFont="1" applyFill="1" applyBorder="1" applyAlignment="1">
      <alignment horizontal="right" vertical="center" wrapText="1" indent="1"/>
    </xf>
    <xf numFmtId="4" fontId="2" fillId="7" borderId="61" xfId="0" quotePrefix="1" applyNumberFormat="1" applyFont="1" applyFill="1" applyBorder="1" applyAlignment="1">
      <alignment horizontal="right" vertical="center" wrapText="1" indent="1"/>
    </xf>
    <xf numFmtId="4" fontId="2" fillId="0" borderId="61" xfId="0" quotePrefix="1" applyNumberFormat="1" applyFont="1" applyFill="1" applyBorder="1" applyAlignment="1">
      <alignment horizontal="right" vertical="center" wrapText="1" indent="1"/>
    </xf>
    <xf numFmtId="4" fontId="2" fillId="7" borderId="67" xfId="0" quotePrefix="1" applyNumberFormat="1" applyFont="1" applyFill="1" applyBorder="1" applyAlignment="1">
      <alignment horizontal="right" vertical="center" wrapText="1" indent="1"/>
    </xf>
    <xf numFmtId="164" fontId="5" fillId="0" borderId="64" xfId="31" applyNumberFormat="1" applyFont="1" applyFill="1" applyBorder="1" applyAlignment="1">
      <alignment horizontal="right" vertical="center" indent="1"/>
    </xf>
    <xf numFmtId="0" fontId="2" fillId="5" borderId="0" xfId="0" applyFont="1" applyFill="1" applyBorder="1" applyAlignment="1">
      <alignment vertical="center"/>
    </xf>
    <xf numFmtId="0" fontId="2" fillId="5" borderId="0" xfId="0" applyFont="1" applyFill="1" applyBorder="1" applyAlignment="1">
      <alignment horizontal="right" vertical="center" readingOrder="2"/>
    </xf>
    <xf numFmtId="0" fontId="5" fillId="5" borderId="0" xfId="0" applyFont="1" applyFill="1" applyBorder="1" applyAlignment="1">
      <alignment horizontal="right" vertical="center" wrapText="1" readingOrder="2"/>
    </xf>
    <xf numFmtId="0" fontId="5" fillId="0" borderId="0" xfId="0" applyFont="1" applyBorder="1"/>
    <xf numFmtId="0" fontId="2" fillId="6" borderId="0" xfId="0" applyFont="1" applyFill="1" applyBorder="1" applyAlignment="1"/>
    <xf numFmtId="0" fontId="2" fillId="6" borderId="0" xfId="0" applyFont="1" applyFill="1" applyBorder="1" applyAlignment="1">
      <alignment horizontal="center"/>
    </xf>
    <xf numFmtId="2" fontId="2" fillId="7" borderId="61" xfId="31" applyNumberFormat="1" applyFont="1" applyFill="1" applyBorder="1" applyAlignment="1">
      <alignment horizontal="left" vertical="center" wrapText="1"/>
    </xf>
    <xf numFmtId="2" fontId="2" fillId="0" borderId="61" xfId="31" applyNumberFormat="1" applyFont="1" applyFill="1" applyBorder="1" applyAlignment="1">
      <alignment horizontal="left" vertical="center" wrapText="1"/>
    </xf>
    <xf numFmtId="2" fontId="5" fillId="7" borderId="61" xfId="31" applyNumberFormat="1" applyFont="1" applyFill="1" applyBorder="1" applyAlignment="1">
      <alignment horizontal="right" vertical="center" wrapText="1" readingOrder="1"/>
    </xf>
    <xf numFmtId="164" fontId="5" fillId="0" borderId="61" xfId="31" applyNumberFormat="1" applyFont="1" applyFill="1" applyBorder="1" applyAlignment="1">
      <alignment horizontal="right" vertical="center" wrapText="1" readingOrder="1"/>
    </xf>
    <xf numFmtId="164" fontId="5" fillId="7" borderId="61" xfId="31" applyNumberFormat="1" applyFont="1" applyFill="1" applyBorder="1" applyAlignment="1">
      <alignment horizontal="right" vertical="center" wrapText="1" readingOrder="1"/>
    </xf>
    <xf numFmtId="164" fontId="2" fillId="0" borderId="50" xfId="31" applyNumberFormat="1" applyFont="1" applyFill="1" applyBorder="1" applyAlignment="1">
      <alignment horizontal="right" vertical="center" readingOrder="1"/>
    </xf>
    <xf numFmtId="2" fontId="5" fillId="7" borderId="61" xfId="31" applyNumberFormat="1" applyFont="1" applyFill="1" applyBorder="1" applyAlignment="1">
      <alignment horizontal="right" vertical="center" readingOrder="1"/>
    </xf>
    <xf numFmtId="2" fontId="5" fillId="7" borderId="67" xfId="31" applyNumberFormat="1" applyFont="1" applyFill="1" applyBorder="1" applyAlignment="1">
      <alignment horizontal="right" vertical="center" readingOrder="1"/>
    </xf>
    <xf numFmtId="164" fontId="5" fillId="0" borderId="50" xfId="31" applyNumberFormat="1" applyFont="1" applyFill="1" applyBorder="1" applyAlignment="1">
      <alignment horizontal="right" vertical="center" readingOrder="1"/>
    </xf>
    <xf numFmtId="0" fontId="2" fillId="4" borderId="0" xfId="32" applyFont="1" applyFill="1" applyBorder="1" applyAlignment="1">
      <alignment horizontal="left" vertical="center" wrapText="1" indent="1"/>
    </xf>
    <xf numFmtId="0" fontId="2" fillId="5" borderId="0" xfId="29" applyFont="1" applyFill="1" applyBorder="1">
      <alignment horizontal="right" vertical="center" wrapText="1" indent="1" readingOrder="2"/>
    </xf>
    <xf numFmtId="2" fontId="2" fillId="5" borderId="0" xfId="31" applyNumberFormat="1" applyFont="1" applyFill="1" applyBorder="1" applyAlignment="1">
      <alignment horizontal="right" vertical="center" indent="1"/>
    </xf>
    <xf numFmtId="2" fontId="2" fillId="5" borderId="0" xfId="31" applyNumberFormat="1" applyFont="1" applyFill="1" applyBorder="1" applyAlignment="1">
      <alignment horizontal="left" vertical="center" indent="1" readingOrder="1"/>
    </xf>
    <xf numFmtId="164" fontId="2" fillId="5" borderId="0" xfId="31" applyNumberFormat="1" applyFont="1" applyFill="1" applyBorder="1" applyAlignment="1">
      <alignment horizontal="left" vertical="center" wrapText="1" readingOrder="1"/>
    </xf>
    <xf numFmtId="0" fontId="2" fillId="5" borderId="0" xfId="32" applyFont="1" applyFill="1" applyBorder="1">
      <alignment horizontal="left" vertical="center" wrapText="1" indent="1"/>
    </xf>
    <xf numFmtId="0" fontId="6" fillId="3" borderId="0" xfId="0" applyFont="1" applyFill="1" applyBorder="1" applyAlignment="1">
      <alignment horizontal="center" vertical="center" readingOrder="1"/>
    </xf>
    <xf numFmtId="0" fontId="23" fillId="7" borderId="48" xfId="12" applyFont="1" applyFill="1" applyBorder="1">
      <alignment horizontal="center" vertical="center" wrapText="1"/>
    </xf>
    <xf numFmtId="41" fontId="5" fillId="0" borderId="59" xfId="4" applyNumberFormat="1" applyFont="1" applyFill="1" applyBorder="1" applyAlignment="1">
      <alignment horizontal="right" vertical="center" indent="1"/>
    </xf>
    <xf numFmtId="41" fontId="5" fillId="7" borderId="0" xfId="4" applyNumberFormat="1" applyFont="1" applyFill="1" applyBorder="1" applyAlignment="1">
      <alignment horizontal="right" vertical="center" indent="1"/>
    </xf>
    <xf numFmtId="41" fontId="22" fillId="9" borderId="59" xfId="4" applyNumberFormat="1" applyFont="1" applyFill="1" applyBorder="1" applyAlignment="1">
      <alignment horizontal="right" vertical="center" indent="1"/>
    </xf>
    <xf numFmtId="170" fontId="5" fillId="0" borderId="36" xfId="32" applyNumberFormat="1" applyFont="1" applyFill="1" applyBorder="1" applyAlignment="1">
      <alignment horizontal="right" vertical="center" indent="1"/>
    </xf>
    <xf numFmtId="4" fontId="2" fillId="0" borderId="21" xfId="32" applyNumberFormat="1" applyFont="1" applyFill="1" applyBorder="1" applyAlignment="1">
      <alignment horizontal="right" vertical="center" indent="1"/>
    </xf>
    <xf numFmtId="4" fontId="5" fillId="0" borderId="36" xfId="31" applyNumberFormat="1" applyFont="1" applyFill="1" applyBorder="1" applyAlignment="1">
      <alignment horizontal="right" vertical="center" indent="1"/>
    </xf>
    <xf numFmtId="4" fontId="2" fillId="4" borderId="0" xfId="31" applyNumberFormat="1" applyFont="1" applyFill="1" applyBorder="1" applyAlignment="1">
      <alignment horizontal="right" vertical="center" indent="1"/>
    </xf>
    <xf numFmtId="0" fontId="3" fillId="0" borderId="8" xfId="0" applyFont="1" applyBorder="1" applyAlignment="1">
      <alignment horizontal="center" vertical="center" readingOrder="2"/>
    </xf>
    <xf numFmtId="1" fontId="23" fillId="4" borderId="23" xfId="11" applyFont="1" applyFill="1" applyBorder="1">
      <alignment horizontal="center" vertical="center"/>
    </xf>
    <xf numFmtId="3" fontId="22" fillId="0" borderId="21" xfId="25" applyNumberFormat="1" applyFont="1" applyFill="1" applyBorder="1" applyAlignment="1">
      <alignment horizontal="right" vertical="center" indent="1"/>
    </xf>
    <xf numFmtId="3" fontId="22" fillId="4" borderId="16" xfId="25" applyNumberFormat="1" applyFont="1" applyFill="1" applyBorder="1" applyAlignment="1">
      <alignment horizontal="right" vertical="center" indent="1"/>
    </xf>
    <xf numFmtId="3" fontId="22" fillId="0" borderId="16" xfId="25" applyNumberFormat="1" applyFont="1" applyFill="1" applyBorder="1" applyAlignment="1">
      <alignment horizontal="right" vertical="center" indent="1"/>
    </xf>
    <xf numFmtId="3" fontId="2" fillId="4" borderId="16" xfId="25" applyNumberFormat="1" applyFont="1" applyFill="1" applyBorder="1" applyAlignment="1">
      <alignment horizontal="right" vertical="center" indent="1"/>
    </xf>
    <xf numFmtId="3" fontId="2" fillId="0" borderId="24" xfId="25" applyNumberFormat="1" applyFont="1" applyFill="1" applyBorder="1" applyAlignment="1">
      <alignment horizontal="right" vertical="center" indent="1"/>
    </xf>
    <xf numFmtId="3" fontId="23" fillId="4" borderId="38" xfId="25" applyNumberFormat="1" applyFont="1" applyFill="1" applyBorder="1" applyAlignment="1">
      <alignment horizontal="right" vertical="center" indent="1"/>
    </xf>
    <xf numFmtId="3" fontId="2" fillId="0" borderId="21" xfId="31" applyNumberFormat="1" applyFont="1" applyFill="1" applyBorder="1" applyAlignment="1">
      <alignment horizontal="center" vertical="center"/>
    </xf>
    <xf numFmtId="3" fontId="2" fillId="4" borderId="16" xfId="31" applyNumberFormat="1" applyFont="1" applyFill="1" applyBorder="1" applyAlignment="1">
      <alignment horizontal="center" vertical="center"/>
    </xf>
    <xf numFmtId="3" fontId="2" fillId="0" borderId="31" xfId="31" applyNumberFormat="1" applyFont="1" applyFill="1" applyBorder="1" applyAlignment="1">
      <alignment horizontal="center" vertical="center"/>
    </xf>
    <xf numFmtId="3" fontId="2" fillId="4" borderId="22" xfId="31" applyNumberFormat="1" applyFont="1" applyFill="1" applyBorder="1" applyAlignment="1">
      <alignment horizontal="center" vertical="center"/>
    </xf>
    <xf numFmtId="0" fontId="49" fillId="8" borderId="23" xfId="17" applyFont="1" applyFill="1" applyBorder="1" applyAlignment="1">
      <alignment horizontal="center" vertical="center"/>
    </xf>
    <xf numFmtId="0" fontId="3" fillId="5" borderId="23" xfId="17" applyFont="1" applyFill="1" applyBorder="1" applyAlignment="1">
      <alignment horizontal="right" vertical="center" indent="1"/>
    </xf>
    <xf numFmtId="166" fontId="23" fillId="0" borderId="22" xfId="1" applyNumberFormat="1" applyFont="1" applyFill="1" applyBorder="1" applyAlignment="1">
      <alignment horizontal="right" vertical="center"/>
    </xf>
    <xf numFmtId="3" fontId="58" fillId="7" borderId="101" xfId="2" applyNumberFormat="1" applyFont="1" applyFill="1" applyBorder="1" applyAlignment="1">
      <alignment vertical="center"/>
    </xf>
    <xf numFmtId="3" fontId="2" fillId="0" borderId="118" xfId="32" applyNumberFormat="1" applyFont="1" applyFill="1" applyBorder="1" applyAlignment="1">
      <alignment vertical="center"/>
    </xf>
    <xf numFmtId="3" fontId="2" fillId="0" borderId="119" xfId="32" applyNumberFormat="1" applyFont="1" applyFill="1" applyBorder="1" applyAlignment="1">
      <alignment vertical="center"/>
    </xf>
    <xf numFmtId="3" fontId="2" fillId="0" borderId="120" xfId="32" applyNumberFormat="1" applyFont="1" applyFill="1" applyBorder="1" applyAlignment="1">
      <alignment vertical="center"/>
    </xf>
    <xf numFmtId="3" fontId="2" fillId="4" borderId="118" xfId="32" applyNumberFormat="1" applyFont="1" applyFill="1" applyBorder="1" applyAlignment="1">
      <alignment vertical="center"/>
    </xf>
    <xf numFmtId="3" fontId="2" fillId="4" borderId="119" xfId="32" applyNumberFormat="1" applyFont="1" applyFill="1" applyBorder="1" applyAlignment="1">
      <alignment vertical="center"/>
    </xf>
    <xf numFmtId="3" fontId="2" fillId="4" borderId="120" xfId="32" applyNumberFormat="1" applyFont="1" applyFill="1" applyBorder="1" applyAlignment="1">
      <alignment vertical="center"/>
    </xf>
    <xf numFmtId="3" fontId="3" fillId="4" borderId="121" xfId="32" applyNumberFormat="1" applyFont="1" applyFill="1" applyBorder="1" applyAlignment="1">
      <alignment vertical="center"/>
    </xf>
    <xf numFmtId="3" fontId="3" fillId="0" borderId="121" xfId="32" applyNumberFormat="1" applyFont="1" applyFill="1" applyBorder="1" applyAlignment="1">
      <alignment vertical="center"/>
    </xf>
    <xf numFmtId="3" fontId="3" fillId="4" borderId="121" xfId="37" applyNumberFormat="1" applyFont="1" applyFill="1" applyBorder="1" applyAlignment="1">
      <alignment vertical="center"/>
    </xf>
    <xf numFmtId="2" fontId="5" fillId="0" borderId="64" xfId="31" applyNumberFormat="1" applyFont="1" applyFill="1" applyBorder="1" applyAlignment="1">
      <alignment horizontal="right" vertical="center" indent="1"/>
    </xf>
    <xf numFmtId="2" fontId="5" fillId="0" borderId="64" xfId="32" applyNumberFormat="1" applyFont="1" applyFill="1" applyBorder="1" applyAlignment="1">
      <alignment horizontal="right" vertical="center" indent="1"/>
    </xf>
    <xf numFmtId="2" fontId="2" fillId="7" borderId="61" xfId="32" quotePrefix="1" applyNumberFormat="1" applyFont="1" applyFill="1" applyBorder="1" applyAlignment="1">
      <alignment horizontal="right" vertical="center" indent="1"/>
    </xf>
    <xf numFmtId="2" fontId="2" fillId="0" borderId="61" xfId="32" applyNumberFormat="1" applyFont="1" applyFill="1" applyBorder="1" applyAlignment="1">
      <alignment horizontal="right" vertical="center" indent="1"/>
    </xf>
    <xf numFmtId="164" fontId="5" fillId="7" borderId="61" xfId="31" applyNumberFormat="1" applyFont="1" applyFill="1" applyBorder="1" applyAlignment="1">
      <alignment horizontal="right" vertical="center" readingOrder="1"/>
    </xf>
    <xf numFmtId="2" fontId="2" fillId="0" borderId="64" xfId="0" quotePrefix="1" applyNumberFormat="1" applyFont="1" applyFill="1" applyBorder="1" applyAlignment="1">
      <alignment horizontal="right" vertical="center" wrapText="1" indent="1"/>
    </xf>
    <xf numFmtId="164" fontId="5" fillId="0" borderId="64" xfId="0" quotePrefix="1" applyNumberFormat="1" applyFont="1" applyFill="1" applyBorder="1" applyAlignment="1">
      <alignment horizontal="right" vertical="center" wrapText="1" indent="1"/>
    </xf>
    <xf numFmtId="2" fontId="2" fillId="7" borderId="61" xfId="0" quotePrefix="1" applyNumberFormat="1" applyFont="1" applyFill="1" applyBorder="1" applyAlignment="1">
      <alignment horizontal="right" vertical="center" wrapText="1" indent="1"/>
    </xf>
    <xf numFmtId="164" fontId="5" fillId="7" borderId="61" xfId="0" quotePrefix="1" applyNumberFormat="1" applyFont="1" applyFill="1" applyBorder="1" applyAlignment="1">
      <alignment horizontal="right" vertical="center" wrapText="1" indent="1"/>
    </xf>
    <xf numFmtId="2" fontId="5" fillId="0" borderId="50" xfId="31" applyNumberFormat="1" applyFont="1" applyFill="1" applyBorder="1" applyAlignment="1">
      <alignment horizontal="right" vertical="center" readingOrder="1"/>
    </xf>
    <xf numFmtId="2" fontId="2" fillId="7" borderId="67" xfId="31" applyNumberFormat="1" applyFont="1" applyFill="1" applyBorder="1" applyAlignment="1">
      <alignment horizontal="right" vertical="center" readingOrder="1"/>
    </xf>
    <xf numFmtId="2" fontId="2" fillId="7" borderId="61" xfId="31" applyNumberFormat="1" applyFont="1" applyFill="1" applyBorder="1" applyAlignment="1">
      <alignment horizontal="right" vertical="center" readingOrder="1"/>
    </xf>
    <xf numFmtId="0" fontId="2" fillId="5" borderId="0" xfId="0" applyFont="1" applyFill="1" applyBorder="1" applyAlignment="1">
      <alignment horizontal="right" vertical="center" readingOrder="2"/>
    </xf>
    <xf numFmtId="0" fontId="48" fillId="0" borderId="21" xfId="0" applyFont="1" applyFill="1" applyBorder="1" applyAlignment="1">
      <alignment horizontal="right" vertical="center"/>
    </xf>
    <xf numFmtId="0" fontId="48" fillId="4" borderId="31" xfId="0" applyFont="1" applyFill="1" applyBorder="1" applyAlignment="1">
      <alignment horizontal="right" vertical="center"/>
    </xf>
    <xf numFmtId="0" fontId="48" fillId="5" borderId="31" xfId="0" applyFont="1" applyFill="1" applyBorder="1" applyAlignment="1">
      <alignment horizontal="right" vertical="center"/>
    </xf>
    <xf numFmtId="0" fontId="6" fillId="5" borderId="0" xfId="0" applyFont="1" applyFill="1" applyBorder="1" applyAlignment="1"/>
    <xf numFmtId="0" fontId="3" fillId="0" borderId="40" xfId="35" applyFont="1" applyFill="1" applyBorder="1" applyAlignment="1">
      <alignment horizontal="right" vertical="center" indent="1"/>
    </xf>
    <xf numFmtId="168" fontId="48" fillId="0" borderId="41" xfId="35" applyNumberFormat="1" applyFont="1" applyFill="1" applyBorder="1" applyAlignment="1">
      <alignment horizontal="right" vertical="center" indent="1"/>
    </xf>
    <xf numFmtId="0" fontId="10" fillId="0" borderId="36" xfId="32" applyFont="1" applyFill="1" applyBorder="1" applyAlignment="1">
      <alignment horizontal="left" vertical="center" indent="1"/>
    </xf>
    <xf numFmtId="0" fontId="29" fillId="4" borderId="39" xfId="12" applyFont="1" applyFill="1" applyBorder="1" applyAlignment="1">
      <alignment horizontal="center" vertical="top" wrapText="1"/>
    </xf>
    <xf numFmtId="0" fontId="29" fillId="4" borderId="31" xfId="12" applyFont="1" applyFill="1" applyBorder="1" applyAlignment="1">
      <alignment horizontal="center" vertical="top" wrapText="1"/>
    </xf>
    <xf numFmtId="0" fontId="3" fillId="0" borderId="122" xfId="32" applyFont="1" applyFill="1" applyBorder="1" applyAlignment="1">
      <alignment horizontal="center" vertical="center" wrapText="1"/>
    </xf>
    <xf numFmtId="167" fontId="5" fillId="0" borderId="41" xfId="31" applyNumberFormat="1" applyFont="1" applyFill="1" applyBorder="1" applyAlignment="1">
      <alignment horizontal="right" vertical="center" indent="1"/>
    </xf>
    <xf numFmtId="0" fontId="5" fillId="0" borderId="41" xfId="31" applyFont="1" applyFill="1" applyBorder="1" applyAlignment="1">
      <alignment horizontal="right" vertical="center" indent="1"/>
    </xf>
    <xf numFmtId="3" fontId="5" fillId="0" borderId="41" xfId="31" applyNumberFormat="1" applyFont="1" applyFill="1" applyBorder="1" applyAlignment="1">
      <alignment horizontal="right" vertical="center" indent="1"/>
    </xf>
    <xf numFmtId="0" fontId="3" fillId="0" borderId="36" xfId="32" applyFont="1" applyFill="1" applyBorder="1" applyAlignment="1">
      <alignment horizontal="center" vertical="center" wrapText="1"/>
    </xf>
    <xf numFmtId="0" fontId="2" fillId="9" borderId="0" xfId="0" applyFont="1" applyFill="1" applyBorder="1" applyAlignment="1">
      <alignment horizontal="right" readingOrder="2"/>
    </xf>
    <xf numFmtId="4" fontId="5" fillId="4" borderId="21" xfId="32" applyNumberFormat="1" applyFont="1" applyFill="1" applyBorder="1" applyAlignment="1">
      <alignment horizontal="right" vertical="center" indent="1"/>
    </xf>
    <xf numFmtId="0" fontId="3" fillId="0" borderId="82" xfId="29" applyFont="1" applyFill="1" applyBorder="1">
      <alignment horizontal="right" vertical="center" wrapText="1" indent="1" readingOrder="2"/>
    </xf>
    <xf numFmtId="2" fontId="2" fillId="0" borderId="123" xfId="31" applyNumberFormat="1" applyFont="1" applyFill="1" applyBorder="1" applyAlignment="1">
      <alignment horizontal="left" vertical="center" wrapText="1"/>
    </xf>
    <xf numFmtId="164" fontId="5" fillId="0" borderId="123" xfId="31" applyNumberFormat="1" applyFont="1" applyFill="1" applyBorder="1" applyAlignment="1">
      <alignment horizontal="right" vertical="center" wrapText="1" readingOrder="1"/>
    </xf>
    <xf numFmtId="164" fontId="2" fillId="0" borderId="123" xfId="31" applyNumberFormat="1" applyFont="1" applyFill="1" applyBorder="1" applyAlignment="1">
      <alignment horizontal="right" vertical="center" wrapText="1" readingOrder="1"/>
    </xf>
    <xf numFmtId="0" fontId="5" fillId="0" borderId="83" xfId="32" applyFont="1" applyFill="1" applyBorder="1">
      <alignment horizontal="left" vertical="center" wrapText="1" indent="1"/>
    </xf>
    <xf numFmtId="0" fontId="3" fillId="9" borderId="124" xfId="29" applyFont="1" applyFill="1" applyBorder="1">
      <alignment horizontal="right" vertical="center" wrapText="1" indent="1" readingOrder="2"/>
    </xf>
    <xf numFmtId="2" fontId="2" fillId="0" borderId="125" xfId="31" applyNumberFormat="1" applyFont="1" applyFill="1" applyBorder="1" applyAlignment="1">
      <alignment horizontal="left" vertical="center" wrapText="1"/>
    </xf>
    <xf numFmtId="164" fontId="5" fillId="0" borderId="125" xfId="31" applyNumberFormat="1" applyFont="1" applyFill="1" applyBorder="1" applyAlignment="1">
      <alignment horizontal="right" vertical="center" wrapText="1" readingOrder="1"/>
    </xf>
    <xf numFmtId="2" fontId="2" fillId="9" borderId="125" xfId="31" applyNumberFormat="1" applyFont="1" applyFill="1" applyBorder="1" applyAlignment="1">
      <alignment horizontal="left" vertical="center" wrapText="1"/>
    </xf>
    <xf numFmtId="164" fontId="2" fillId="9" borderId="125" xfId="31" applyNumberFormat="1" applyFont="1" applyFill="1" applyBorder="1" applyAlignment="1">
      <alignment horizontal="right" vertical="center" wrapText="1" readingOrder="1"/>
    </xf>
    <xf numFmtId="0" fontId="5" fillId="9" borderId="126" xfId="32" applyFont="1" applyFill="1" applyBorder="1">
      <alignment horizontal="left" vertical="center" wrapText="1" indent="1"/>
    </xf>
    <xf numFmtId="168" fontId="49" fillId="4" borderId="29" xfId="35" applyNumberFormat="1" applyFont="1" applyFill="1" applyBorder="1" applyAlignment="1">
      <alignment horizontal="right" vertical="center" indent="1"/>
    </xf>
    <xf numFmtId="168" fontId="3" fillId="0" borderId="35" xfId="35" applyNumberFormat="1" applyFont="1" applyFill="1" applyBorder="1" applyAlignment="1">
      <alignment horizontal="right" vertical="center" indent="1"/>
    </xf>
    <xf numFmtId="3" fontId="3" fillId="4" borderId="41" xfId="31" applyNumberFormat="1" applyFont="1" applyFill="1" applyBorder="1" applyAlignment="1">
      <alignment horizontal="center" vertical="center"/>
    </xf>
    <xf numFmtId="3" fontId="3" fillId="11" borderId="35" xfId="31" applyNumberFormat="1" applyFont="1" applyFill="1" applyBorder="1" applyAlignment="1">
      <alignment horizontal="center" vertical="center"/>
    </xf>
    <xf numFmtId="1" fontId="15" fillId="4" borderId="20" xfId="11" applyFont="1" applyFill="1" applyBorder="1">
      <alignment horizontal="center" vertical="center"/>
    </xf>
    <xf numFmtId="0" fontId="16" fillId="4" borderId="1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18" xfId="12" applyFont="1" applyFill="1" applyBorder="1" applyAlignment="1">
      <alignment horizontal="center" vertical="center" wrapText="1"/>
    </xf>
    <xf numFmtId="0" fontId="29" fillId="4" borderId="23" xfId="12" applyFont="1" applyFill="1" applyBorder="1">
      <alignment horizontal="center" vertical="center" wrapText="1"/>
    </xf>
    <xf numFmtId="1" fontId="15" fillId="4" borderId="18" xfId="11" applyFont="1" applyFill="1" applyBorder="1" applyAlignment="1">
      <alignment horizontal="center" wrapText="1"/>
    </xf>
    <xf numFmtId="1" fontId="15" fillId="4" borderId="39" xfId="11" applyFont="1" applyFill="1" applyBorder="1" applyAlignment="1">
      <alignment horizontal="center" wrapText="1"/>
    </xf>
    <xf numFmtId="1" fontId="22" fillId="4" borderId="39" xfId="11" applyFont="1" applyFill="1" applyBorder="1" applyAlignment="1">
      <alignment horizontal="center" vertical="top" wrapText="1"/>
    </xf>
    <xf numFmtId="1" fontId="22" fillId="4" borderId="19" xfId="11" applyFont="1" applyFill="1" applyBorder="1" applyAlignment="1">
      <alignment horizontal="center" vertical="top" wrapText="1"/>
    </xf>
    <xf numFmtId="0" fontId="30" fillId="4" borderId="19" xfId="12" applyFont="1" applyFill="1" applyBorder="1" applyAlignment="1">
      <alignment horizontal="center" vertical="center" wrapText="1"/>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36" xfId="12" applyFont="1" applyFill="1" applyBorder="1" applyAlignment="1">
      <alignment horizontal="center" vertical="center"/>
    </xf>
    <xf numFmtId="0" fontId="3" fillId="4" borderId="31" xfId="12" applyFont="1" applyFill="1" applyBorder="1" applyAlignment="1">
      <alignment horizontal="center" vertical="center"/>
    </xf>
    <xf numFmtId="0" fontId="3" fillId="4" borderId="24" xfId="12" applyFont="1" applyFill="1" applyBorder="1" applyAlignment="1">
      <alignment horizontal="center" vertical="center"/>
    </xf>
    <xf numFmtId="0" fontId="6" fillId="4" borderId="40"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4" xfId="0" applyFont="1" applyFill="1" applyBorder="1" applyAlignment="1">
      <alignment horizontal="center" vertical="center"/>
    </xf>
    <xf numFmtId="0" fontId="49" fillId="4" borderId="57" xfId="0" applyFont="1" applyFill="1" applyBorder="1" applyAlignment="1">
      <alignment horizontal="center" wrapText="1" readingOrder="2"/>
    </xf>
    <xf numFmtId="0" fontId="49" fillId="4" borderId="10" xfId="0" applyFont="1" applyFill="1" applyBorder="1" applyAlignment="1">
      <alignment horizontal="center" wrapText="1" readingOrder="2"/>
    </xf>
    <xf numFmtId="0" fontId="49" fillId="4" borderId="31" xfId="0" applyFont="1" applyFill="1" applyBorder="1" applyAlignment="1">
      <alignment horizontal="center" vertical="top" wrapText="1" readingOrder="1"/>
    </xf>
    <xf numFmtId="0" fontId="49" fillId="4" borderId="0" xfId="0" applyFont="1" applyFill="1" applyBorder="1" applyAlignment="1">
      <alignment horizontal="center" vertical="top" wrapText="1" readingOrder="1"/>
    </xf>
    <xf numFmtId="0" fontId="49" fillId="4" borderId="57" xfId="0" applyFont="1" applyFill="1" applyBorder="1" applyAlignment="1">
      <alignment horizontal="center" readingOrder="2"/>
    </xf>
    <xf numFmtId="0" fontId="49" fillId="4" borderId="10" xfId="0" applyFont="1" applyFill="1" applyBorder="1" applyAlignment="1">
      <alignment horizontal="center" readingOrder="2"/>
    </xf>
    <xf numFmtId="0" fontId="49" fillId="4" borderId="38" xfId="0" applyFont="1" applyFill="1" applyBorder="1" applyAlignment="1">
      <alignment horizontal="center" vertical="top" wrapText="1" readingOrder="1"/>
    </xf>
    <xf numFmtId="0" fontId="49" fillId="4" borderId="11" xfId="0" applyFont="1" applyFill="1" applyBorder="1" applyAlignment="1">
      <alignment horizontal="center" vertical="top" wrapText="1" readingOrder="1"/>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wrapText="1" readingOrder="1"/>
    </xf>
    <xf numFmtId="0" fontId="6" fillId="9" borderId="0" xfId="0" applyFont="1" applyFill="1" applyBorder="1" applyAlignment="1">
      <alignment horizontal="center" vertical="center" readingOrder="1"/>
    </xf>
    <xf numFmtId="0" fontId="25" fillId="7" borderId="94" xfId="12" applyFont="1" applyFill="1" applyBorder="1" applyAlignment="1">
      <alignment horizontal="center" vertical="center" wrapText="1"/>
    </xf>
    <xf numFmtId="0" fontId="25" fillId="7" borderId="93" xfId="12" applyFont="1" applyFill="1" applyBorder="1" applyAlignment="1">
      <alignment horizontal="center" vertical="center" wrapText="1"/>
    </xf>
    <xf numFmtId="0" fontId="6" fillId="6" borderId="0" xfId="0" applyFont="1" applyFill="1" applyBorder="1" applyAlignment="1">
      <alignment horizontal="center"/>
    </xf>
    <xf numFmtId="0" fontId="3" fillId="7" borderId="78" xfId="32" applyFont="1" applyFill="1" applyBorder="1" applyAlignment="1">
      <alignment horizontal="center" vertical="top" wrapText="1"/>
    </xf>
    <xf numFmtId="0" fontId="3" fillId="7" borderId="79" xfId="32" applyFont="1" applyFill="1" applyBorder="1" applyAlignment="1">
      <alignment horizontal="center" vertical="top" wrapText="1"/>
    </xf>
    <xf numFmtId="0" fontId="15" fillId="7" borderId="70" xfId="32" applyFont="1" applyFill="1" applyBorder="1" applyAlignment="1">
      <alignment horizontal="center" vertical="center" wrapText="1"/>
    </xf>
    <xf numFmtId="0" fontId="15" fillId="7" borderId="71" xfId="32" applyFont="1" applyFill="1" applyBorder="1" applyAlignment="1">
      <alignment horizontal="center" vertical="center" wrapText="1"/>
    </xf>
    <xf numFmtId="0" fontId="3" fillId="7" borderId="55" xfId="32" applyFont="1" applyFill="1" applyBorder="1" applyAlignment="1">
      <alignment horizontal="center" wrapText="1"/>
    </xf>
    <xf numFmtId="0" fontId="3" fillId="7" borderId="91" xfId="32" applyFont="1" applyFill="1" applyBorder="1" applyAlignment="1">
      <alignment horizontal="center" wrapText="1"/>
    </xf>
    <xf numFmtId="0" fontId="23" fillId="7" borderId="55" xfId="32" applyFont="1" applyFill="1" applyBorder="1" applyAlignment="1">
      <alignment horizontal="center" vertical="center" wrapText="1"/>
    </xf>
    <xf numFmtId="0" fontId="23" fillId="7" borderId="78" xfId="32" applyFont="1" applyFill="1" applyBorder="1" applyAlignment="1">
      <alignment horizontal="center" vertical="center" wrapText="1"/>
    </xf>
    <xf numFmtId="0" fontId="7" fillId="6" borderId="0" xfId="0" applyFont="1" applyFill="1" applyBorder="1" applyAlignment="1">
      <alignment horizontal="center"/>
    </xf>
    <xf numFmtId="0" fontId="73" fillId="6" borderId="0" xfId="0" applyFont="1" applyFill="1" applyBorder="1" applyAlignment="1">
      <alignment horizontal="center"/>
    </xf>
    <xf numFmtId="0" fontId="7" fillId="6" borderId="0" xfId="0" applyFont="1" applyFill="1" applyBorder="1" applyAlignment="1">
      <alignment horizontal="center" readingOrder="2"/>
    </xf>
    <xf numFmtId="0" fontId="6" fillId="5" borderId="0" xfId="0" applyFont="1" applyFill="1" applyBorder="1" applyAlignment="1">
      <alignment horizontal="center"/>
    </xf>
    <xf numFmtId="0" fontId="50" fillId="5" borderId="0" xfId="35" applyFont="1" applyFill="1" applyAlignment="1">
      <alignment horizontal="center"/>
    </xf>
    <xf numFmtId="0" fontId="51" fillId="5" borderId="0" xfId="35" applyFont="1" applyFill="1" applyAlignment="1">
      <alignment horizontal="center"/>
    </xf>
    <xf numFmtId="0" fontId="70" fillId="4" borderId="89" xfId="35" applyFont="1" applyFill="1" applyBorder="1" applyAlignment="1">
      <alignment horizontal="right" vertical="center" wrapText="1" indent="1"/>
    </xf>
    <xf numFmtId="0" fontId="70" fillId="4" borderId="90" xfId="35" applyFont="1" applyFill="1" applyBorder="1" applyAlignment="1">
      <alignment horizontal="right" vertical="center" wrapText="1" indent="1"/>
    </xf>
    <xf numFmtId="0" fontId="49" fillId="4" borderId="87" xfId="35" applyFont="1" applyFill="1" applyBorder="1" applyAlignment="1">
      <alignment horizontal="left" vertical="center" wrapText="1" indent="1"/>
    </xf>
    <xf numFmtId="0" fontId="49" fillId="4" borderId="88" xfId="35" applyFont="1" applyFill="1" applyBorder="1" applyAlignment="1">
      <alignment horizontal="left" vertical="center" wrapText="1" indent="1"/>
    </xf>
    <xf numFmtId="0" fontId="50" fillId="5" borderId="0" xfId="35" applyFont="1" applyFill="1" applyAlignment="1">
      <alignment horizontal="center" readingOrder="2"/>
    </xf>
    <xf numFmtId="0" fontId="7" fillId="3" borderId="13"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4" xfId="0" applyFont="1" applyFill="1" applyBorder="1" applyAlignment="1">
      <alignment horizontal="center" vertical="center" readingOrder="1"/>
    </xf>
    <xf numFmtId="0" fontId="53" fillId="6" borderId="0" xfId="0" applyFont="1" applyFill="1" applyBorder="1" applyAlignment="1">
      <alignment horizontal="center" wrapText="1" readingOrder="2"/>
    </xf>
    <xf numFmtId="0" fontId="53" fillId="6" borderId="0" xfId="0" applyFont="1" applyFill="1" applyBorder="1" applyAlignment="1">
      <alignment horizontal="center" readingOrder="2"/>
    </xf>
    <xf numFmtId="0" fontId="57" fillId="6" borderId="0" xfId="0" applyFont="1" applyFill="1" applyBorder="1" applyAlignment="1">
      <alignment horizontal="center" wrapText="1" readingOrder="1"/>
    </xf>
    <xf numFmtId="0" fontId="57" fillId="6" borderId="0" xfId="0" applyFont="1" applyFill="1" applyBorder="1" applyAlignment="1">
      <alignment horizontal="center" readingOrder="1"/>
    </xf>
    <xf numFmtId="0" fontId="23" fillId="7" borderId="41" xfId="12" applyFont="1" applyFill="1" applyBorder="1" applyAlignment="1">
      <alignment horizontal="center" vertical="center" wrapText="1"/>
    </xf>
    <xf numFmtId="0" fontId="23" fillId="7" borderId="30" xfId="12" applyFont="1" applyFill="1" applyBorder="1" applyAlignment="1">
      <alignment horizontal="center" vertical="center" wrapText="1"/>
    </xf>
    <xf numFmtId="0" fontId="23" fillId="7" borderId="35" xfId="12" applyFont="1" applyFill="1" applyBorder="1" applyAlignment="1">
      <alignment horizontal="center" vertical="center" wrapText="1"/>
    </xf>
    <xf numFmtId="1" fontId="23" fillId="7" borderId="41" xfId="11" applyFont="1" applyFill="1" applyBorder="1" applyAlignment="1">
      <alignment horizontal="center" vertical="center"/>
    </xf>
    <xf numFmtId="1" fontId="23" fillId="7" borderId="30" xfId="11" applyFont="1" applyFill="1" applyBorder="1" applyAlignment="1">
      <alignment horizontal="center" vertical="center"/>
    </xf>
    <xf numFmtId="1" fontId="23" fillId="7" borderId="35" xfId="11" applyFont="1" applyFill="1" applyBorder="1" applyAlignment="1">
      <alignment horizontal="center" vertical="center"/>
    </xf>
    <xf numFmtId="0" fontId="3" fillId="11" borderId="41" xfId="32" applyFont="1" applyFill="1" applyBorder="1" applyAlignment="1">
      <alignment horizontal="center" vertical="center" wrapText="1"/>
    </xf>
    <xf numFmtId="0" fontId="3" fillId="11" borderId="35" xfId="32" applyFont="1" applyFill="1" applyBorder="1" applyAlignment="1">
      <alignment horizontal="center" vertical="center" wrapText="1"/>
    </xf>
    <xf numFmtId="0" fontId="7" fillId="11" borderId="41" xfId="27" applyFont="1" applyFill="1" applyBorder="1" applyAlignment="1">
      <alignment horizontal="right" vertical="center" wrapText="1" readingOrder="2"/>
    </xf>
    <xf numFmtId="0" fontId="7" fillId="11" borderId="35" xfId="27" applyFont="1" applyFill="1" applyBorder="1" applyAlignment="1">
      <alignment horizontal="right" vertical="center" wrapText="1" readingOrder="2"/>
    </xf>
    <xf numFmtId="0" fontId="16" fillId="7" borderId="41" xfId="12" applyFont="1" applyFill="1" applyBorder="1" applyAlignment="1">
      <alignment horizontal="center" vertical="center" wrapText="1"/>
    </xf>
    <xf numFmtId="0" fontId="16" fillId="7" borderId="30" xfId="12" applyFont="1" applyFill="1" applyBorder="1" applyAlignment="1">
      <alignment horizontal="center" vertical="center" wrapText="1"/>
    </xf>
    <xf numFmtId="0" fontId="16" fillId="7" borderId="35" xfId="12" applyFont="1" applyFill="1" applyBorder="1" applyAlignment="1">
      <alignment horizontal="center" vertical="center" wrapText="1"/>
    </xf>
    <xf numFmtId="1" fontId="16" fillId="7" borderId="41" xfId="11" applyFont="1" applyFill="1" applyBorder="1" applyAlignment="1">
      <alignment horizontal="center" vertical="center"/>
    </xf>
    <xf numFmtId="1" fontId="16" fillId="7" borderId="30" xfId="11" applyFont="1" applyFill="1" applyBorder="1" applyAlignment="1">
      <alignment horizontal="center" vertical="center"/>
    </xf>
    <xf numFmtId="1" fontId="16" fillId="7" borderId="35" xfId="11" applyFont="1" applyFill="1" applyBorder="1" applyAlignment="1">
      <alignment horizontal="center" vertical="center"/>
    </xf>
    <xf numFmtId="0" fontId="57" fillId="6" borderId="0" xfId="0" applyFont="1" applyFill="1" applyBorder="1" applyAlignment="1">
      <alignment horizontal="center" vertical="center" wrapText="1" readingOrder="1"/>
    </xf>
    <xf numFmtId="0" fontId="7" fillId="9" borderId="41" xfId="27" applyFont="1" applyFill="1" applyBorder="1" applyAlignment="1">
      <alignment horizontal="right" vertical="center" wrapText="1" readingOrder="2"/>
    </xf>
    <xf numFmtId="0" fontId="7" fillId="9" borderId="35" xfId="27" applyFont="1" applyFill="1" applyBorder="1" applyAlignment="1">
      <alignment horizontal="right" vertical="center" wrapText="1" readingOrder="2"/>
    </xf>
    <xf numFmtId="0" fontId="3" fillId="9" borderId="41" xfId="32" applyFont="1" applyFill="1" applyBorder="1" applyAlignment="1">
      <alignment horizontal="center" vertical="center" wrapText="1"/>
    </xf>
    <xf numFmtId="0" fontId="3" fillId="9" borderId="35" xfId="32" applyFont="1" applyFill="1" applyBorder="1" applyAlignment="1">
      <alignment horizontal="center" vertical="center" wrapText="1"/>
    </xf>
    <xf numFmtId="0" fontId="6" fillId="5" borderId="0" xfId="0" applyFont="1" applyFill="1" applyBorder="1" applyAlignment="1">
      <alignment horizontal="center" wrapText="1" readingOrder="1"/>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50" fillId="10" borderId="0" xfId="17" applyFont="1" applyFill="1" applyAlignment="1">
      <alignment horizontal="center" vertical="center" readingOrder="2"/>
    </xf>
    <xf numFmtId="0" fontId="51" fillId="10" borderId="0" xfId="17" applyFont="1" applyFill="1" applyAlignment="1">
      <alignment horizontal="center" vertical="center" wrapText="1" readingOrder="1"/>
    </xf>
    <xf numFmtId="0" fontId="51" fillId="10" borderId="0" xfId="17" applyFont="1" applyFill="1" applyAlignment="1">
      <alignment horizontal="center" vertical="center"/>
    </xf>
    <xf numFmtId="0" fontId="6" fillId="0" borderId="52"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79"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78"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46" xfId="0" applyFont="1" applyFill="1" applyBorder="1" applyAlignment="1">
      <alignment horizontal="center" vertical="center"/>
    </xf>
    <xf numFmtId="0" fontId="58" fillId="0" borderId="48" xfId="0" applyFont="1" applyFill="1" applyBorder="1" applyAlignment="1">
      <alignment horizontal="left" vertical="center"/>
    </xf>
    <xf numFmtId="0" fontId="58" fillId="0" borderId="12" xfId="0" applyFont="1" applyFill="1" applyBorder="1" applyAlignment="1">
      <alignment horizontal="left" vertical="center"/>
    </xf>
    <xf numFmtId="0" fontId="6" fillId="0" borderId="80" xfId="0" applyFont="1" applyFill="1" applyBorder="1" applyAlignment="1">
      <alignment horizontal="right" vertical="center" indent="1"/>
    </xf>
    <xf numFmtId="0" fontId="6" fillId="0" borderId="63" xfId="0" applyFont="1" applyFill="1" applyBorder="1" applyAlignment="1">
      <alignment horizontal="right" vertical="center" indent="1"/>
    </xf>
    <xf numFmtId="0" fontId="58" fillId="0" borderId="65" xfId="0" applyFont="1" applyFill="1" applyBorder="1" applyAlignment="1">
      <alignment horizontal="left" vertical="center" indent="1"/>
    </xf>
    <xf numFmtId="0" fontId="58" fillId="0" borderId="80" xfId="0" applyFont="1" applyFill="1" applyBorder="1" applyAlignment="1">
      <alignment horizontal="left" vertical="center" indent="1"/>
    </xf>
    <xf numFmtId="0" fontId="2" fillId="0" borderId="58" xfId="0" applyFont="1" applyFill="1" applyBorder="1"/>
    <xf numFmtId="0" fontId="2" fillId="0" borderId="84" xfId="0" applyFont="1" applyFill="1" applyBorder="1"/>
    <xf numFmtId="0" fontId="6" fillId="0" borderId="81" xfId="0" applyFont="1" applyFill="1" applyBorder="1" applyAlignment="1">
      <alignment horizontal="right" vertical="center" indent="1"/>
    </xf>
    <xf numFmtId="0" fontId="8" fillId="0" borderId="82" xfId="0" applyFont="1" applyFill="1" applyBorder="1" applyAlignment="1">
      <alignment horizontal="right" vertical="center" indent="1"/>
    </xf>
    <xf numFmtId="0" fontId="58" fillId="0" borderId="83" xfId="0" applyFont="1" applyFill="1" applyBorder="1" applyAlignment="1">
      <alignment horizontal="left" vertical="center" indent="1"/>
    </xf>
    <xf numFmtId="0" fontId="2" fillId="0" borderId="81" xfId="0" applyFont="1" applyFill="1" applyBorder="1" applyAlignment="1">
      <alignment horizontal="left" vertical="center" indent="1"/>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60" fillId="7" borderId="63" xfId="0" applyFont="1" applyFill="1" applyBorder="1" applyAlignment="1">
      <alignment horizontal="center" vertical="center" wrapText="1"/>
    </xf>
    <xf numFmtId="0" fontId="60" fillId="7" borderId="64" xfId="0" applyFont="1" applyFill="1" applyBorder="1" applyAlignment="1">
      <alignment horizontal="center" vertical="center" wrapText="1"/>
    </xf>
    <xf numFmtId="0" fontId="60" fillId="7" borderId="52" xfId="0" applyFont="1" applyFill="1" applyBorder="1" applyAlignment="1">
      <alignment horizontal="center" vertical="center" wrapText="1"/>
    </xf>
    <xf numFmtId="0" fontId="60" fillId="7" borderId="53" xfId="0" applyFont="1" applyFill="1" applyBorder="1" applyAlignment="1">
      <alignment horizontal="center" vertical="center" wrapText="1"/>
    </xf>
    <xf numFmtId="0" fontId="58" fillId="7" borderId="64" xfId="0" applyFont="1" applyFill="1" applyBorder="1" applyAlignment="1">
      <alignment horizontal="center" vertical="center"/>
    </xf>
    <xf numFmtId="0" fontId="58" fillId="7" borderId="65" xfId="0" applyFont="1" applyFill="1" applyBorder="1" applyAlignment="1">
      <alignment horizontal="center" vertical="center"/>
    </xf>
    <xf numFmtId="0" fontId="58" fillId="7" borderId="53" xfId="0" applyFont="1" applyFill="1" applyBorder="1" applyAlignment="1">
      <alignment horizontal="center" vertical="center"/>
    </xf>
    <xf numFmtId="0" fontId="58" fillId="7" borderId="54" xfId="0" applyFont="1" applyFill="1" applyBorder="1" applyAlignment="1">
      <alignment horizontal="center"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1" fontId="23" fillId="4" borderId="18" xfId="11" applyFont="1" applyFill="1" applyBorder="1" applyAlignment="1">
      <alignment horizontal="center" vertical="center"/>
    </xf>
    <xf numFmtId="0" fontId="29" fillId="4" borderId="36" xfId="12" applyFont="1" applyFill="1" applyBorder="1" applyAlignment="1">
      <alignment horizontal="center" vertical="center" wrapText="1"/>
    </xf>
    <xf numFmtId="0" fontId="29" fillId="4" borderId="16" xfId="12" applyFont="1" applyFill="1" applyBorder="1" applyAlignment="1">
      <alignment horizontal="center" vertical="center" wrapText="1"/>
    </xf>
    <xf numFmtId="0" fontId="29" fillId="4" borderId="24" xfId="12" applyFont="1" applyFill="1" applyBorder="1" applyAlignment="1">
      <alignment horizontal="center" vertical="center" wrapText="1"/>
    </xf>
    <xf numFmtId="1" fontId="15" fillId="4" borderId="40" xfId="11" applyFont="1" applyFill="1" applyBorder="1" applyAlignment="1">
      <alignment horizontal="center" vertical="center"/>
    </xf>
    <xf numFmtId="1" fontId="15" fillId="4" borderId="42" xfId="11" applyFont="1" applyFill="1" applyBorder="1" applyAlignment="1">
      <alignment horizontal="center" vertical="center"/>
    </xf>
    <xf numFmtId="1" fontId="15" fillId="4" borderId="43" xfId="11" applyFont="1" applyFill="1" applyBorder="1" applyAlignment="1">
      <alignment horizontal="center" vertical="center"/>
    </xf>
    <xf numFmtId="0" fontId="29" fillId="4" borderId="36" xfId="12" applyFont="1" applyFill="1" applyBorder="1">
      <alignment horizontal="center" vertical="center" wrapText="1"/>
    </xf>
    <xf numFmtId="0" fontId="29" fillId="4" borderId="22" xfId="12" applyFont="1" applyFill="1" applyBorder="1">
      <alignment horizontal="center" vertical="center" wrapText="1"/>
    </xf>
    <xf numFmtId="1" fontId="15" fillId="4" borderId="40" xfId="11" applyFont="1" applyFill="1" applyBorder="1">
      <alignment horizontal="center" vertical="center"/>
    </xf>
    <xf numFmtId="1" fontId="15" fillId="4" borderId="32"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44" xfId="0" applyFont="1" applyFill="1" applyBorder="1" applyAlignment="1">
      <alignment horizontal="left" vertical="center"/>
    </xf>
    <xf numFmtId="0" fontId="3" fillId="0" borderId="85" xfId="0" applyFont="1" applyFill="1" applyBorder="1" applyAlignment="1">
      <alignment horizontal="left" vertical="center"/>
    </xf>
    <xf numFmtId="0" fontId="3" fillId="0" borderId="86" xfId="0" applyFont="1" applyFill="1" applyBorder="1" applyAlignment="1">
      <alignment horizontal="left" vertical="center"/>
    </xf>
    <xf numFmtId="0" fontId="6" fillId="6" borderId="0" xfId="0" applyFont="1" applyFill="1" applyBorder="1" applyAlignment="1">
      <alignment horizontal="center" wrapText="1" readingOrder="1"/>
    </xf>
    <xf numFmtId="0" fontId="6" fillId="6" borderId="0" xfId="0" applyFont="1" applyFill="1" applyBorder="1" applyAlignment="1">
      <alignment horizontal="center" readingOrder="1"/>
    </xf>
    <xf numFmtId="0" fontId="3" fillId="0" borderId="45"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7" fillId="6" borderId="0" xfId="0" applyFont="1" applyFill="1" applyBorder="1" applyAlignment="1">
      <alignment horizontal="center" wrapText="1" readingOrder="2"/>
    </xf>
    <xf numFmtId="49" fontId="57"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6" applyFont="1" applyFill="1" applyBorder="1" applyAlignment="1">
      <alignment horizontal="center" wrapText="1" readingOrder="2"/>
    </xf>
    <xf numFmtId="0" fontId="6" fillId="6" borderId="0" xfId="36" applyFont="1" applyFill="1" applyBorder="1" applyAlignment="1">
      <alignment horizontal="center" wrapText="1" readingOrder="2"/>
    </xf>
    <xf numFmtId="0" fontId="6" fillId="6" borderId="0" xfId="36" applyFont="1" applyFill="1" applyBorder="1" applyAlignment="1">
      <alignment horizontal="center" readingOrder="1"/>
    </xf>
    <xf numFmtId="0" fontId="22" fillId="6" borderId="117" xfId="36" applyFont="1" applyFill="1" applyBorder="1" applyAlignment="1">
      <alignment horizontal="left"/>
    </xf>
    <xf numFmtId="0" fontId="2" fillId="9" borderId="0" xfId="36" applyFont="1" applyFill="1" applyBorder="1" applyAlignment="1">
      <alignment horizontal="left" vertical="center"/>
    </xf>
    <xf numFmtId="0" fontId="7" fillId="6" borderId="0" xfId="36" applyFont="1" applyFill="1" applyBorder="1" applyAlignment="1">
      <alignment horizontal="center" readingOrder="2"/>
    </xf>
    <xf numFmtId="0" fontId="53" fillId="6" borderId="0" xfId="36" applyFont="1" applyFill="1" applyBorder="1" applyAlignment="1">
      <alignment horizontal="center" wrapText="1" readingOrder="2"/>
    </xf>
    <xf numFmtId="0" fontId="53" fillId="6" borderId="0" xfId="36" applyFont="1" applyFill="1" applyBorder="1" applyAlignment="1">
      <alignment horizontal="center" readingOrder="2"/>
    </xf>
    <xf numFmtId="0" fontId="57" fillId="6" borderId="0" xfId="36" applyFont="1" applyFill="1" applyBorder="1" applyAlignment="1">
      <alignment horizontal="center" wrapText="1" readingOrder="1"/>
    </xf>
    <xf numFmtId="0" fontId="56" fillId="6" borderId="0" xfId="36" applyFont="1" applyFill="1" applyBorder="1" applyAlignment="1">
      <alignment horizontal="center" readingOrder="1"/>
    </xf>
    <xf numFmtId="49" fontId="57" fillId="6" borderId="0" xfId="36" applyNumberFormat="1" applyFont="1" applyFill="1" applyBorder="1" applyAlignment="1">
      <alignment horizontal="center" readingOrder="1"/>
    </xf>
    <xf numFmtId="49" fontId="56" fillId="6" borderId="0" xfId="36" applyNumberFormat="1" applyFont="1" applyFill="1" applyBorder="1" applyAlignment="1">
      <alignment horizontal="center" readingOrder="1"/>
    </xf>
    <xf numFmtId="0" fontId="2" fillId="5" borderId="0" xfId="36" applyFont="1" applyFill="1" applyBorder="1" applyAlignment="1">
      <alignment horizontal="right" vertical="center" readingOrder="2"/>
    </xf>
    <xf numFmtId="3" fontId="57" fillId="7" borderId="106" xfId="2" applyNumberFormat="1" applyFont="1" applyFill="1" applyBorder="1" applyAlignment="1">
      <alignment horizontal="center" vertical="center"/>
    </xf>
    <xf numFmtId="3" fontId="58" fillId="7" borderId="108" xfId="2" applyNumberFormat="1" applyFont="1" applyFill="1" applyBorder="1" applyAlignment="1">
      <alignment horizontal="center" vertical="center"/>
    </xf>
    <xf numFmtId="0" fontId="6" fillId="0" borderId="106" xfId="0" applyFont="1" applyFill="1" applyBorder="1" applyAlignment="1">
      <alignment horizontal="center" vertical="center"/>
    </xf>
    <xf numFmtId="0" fontId="58" fillId="0" borderId="108" xfId="0" applyFont="1" applyFill="1" applyBorder="1" applyAlignment="1">
      <alignment horizontal="center" vertical="center" wrapText="1"/>
    </xf>
    <xf numFmtId="0" fontId="7" fillId="6" borderId="0" xfId="0" applyFont="1" applyFill="1" applyBorder="1" applyAlignment="1">
      <alignment horizontal="center" vertical="center" wrapText="1" readingOrder="2"/>
    </xf>
    <xf numFmtId="0" fontId="6" fillId="6" borderId="0" xfId="0" applyFont="1" applyFill="1" applyBorder="1" applyAlignment="1">
      <alignment horizontal="center" wrapText="1" readingOrder="2"/>
    </xf>
    <xf numFmtId="0" fontId="58" fillId="0" borderId="105" xfId="0" applyFont="1" applyFill="1" applyBorder="1" applyAlignment="1">
      <alignment horizontal="center" vertical="center" wrapText="1"/>
    </xf>
    <xf numFmtId="0" fontId="6" fillId="0" borderId="103" xfId="0" applyFont="1" applyFill="1" applyBorder="1" applyAlignment="1">
      <alignment horizontal="center" vertical="center"/>
    </xf>
    <xf numFmtId="0" fontId="6" fillId="7" borderId="111" xfId="29" applyFont="1" applyFill="1" applyBorder="1" applyAlignment="1">
      <alignment horizontal="center" vertical="center" wrapText="1" readingOrder="2"/>
    </xf>
    <xf numFmtId="0" fontId="6" fillId="7" borderId="102" xfId="29" applyFont="1" applyFill="1" applyBorder="1" applyAlignment="1">
      <alignment horizontal="center" vertical="center" wrapText="1" readingOrder="2"/>
    </xf>
    <xf numFmtId="0" fontId="58" fillId="7" borderId="101" xfId="29" applyFont="1" applyFill="1" applyBorder="1" applyAlignment="1">
      <alignment horizontal="center" vertical="center" wrapText="1" readingOrder="1"/>
    </xf>
    <xf numFmtId="0" fontId="58" fillId="7" borderId="12" xfId="29" applyFont="1" applyFill="1" applyBorder="1" applyAlignment="1">
      <alignment horizontal="center" vertical="center" wrapText="1" readingOrder="1"/>
    </xf>
    <xf numFmtId="0" fontId="6" fillId="5" borderId="106" xfId="0" applyFont="1" applyFill="1" applyBorder="1" applyAlignment="1">
      <alignment horizontal="center" vertical="center"/>
    </xf>
    <xf numFmtId="0" fontId="6" fillId="5" borderId="86" xfId="0" applyFont="1" applyFill="1" applyBorder="1" applyAlignment="1">
      <alignment horizontal="center" vertical="center"/>
    </xf>
    <xf numFmtId="0" fontId="58" fillId="0" borderId="44" xfId="0" applyFont="1" applyFill="1" applyBorder="1" applyAlignment="1">
      <alignment horizontal="center" vertical="center" wrapText="1"/>
    </xf>
    <xf numFmtId="0" fontId="40" fillId="5" borderId="0" xfId="0" applyFont="1" applyFill="1" applyAlignment="1">
      <alignment horizontal="center" wrapText="1" readingOrder="2"/>
    </xf>
    <xf numFmtId="0" fontId="6" fillId="5" borderId="0" xfId="0" applyFont="1" applyFill="1" applyBorder="1" applyAlignment="1">
      <alignment horizontal="center" wrapText="1" readingOrder="2"/>
    </xf>
    <xf numFmtId="0" fontId="2" fillId="5" borderId="0" xfId="0" applyFont="1" applyFill="1" applyBorder="1" applyAlignment="1">
      <alignment horizontal="right" vertical="center" readingOrder="2"/>
    </xf>
    <xf numFmtId="0" fontId="2" fillId="0" borderId="0" xfId="0" applyFont="1" applyAlignment="1">
      <alignment horizontal="left"/>
    </xf>
    <xf numFmtId="4" fontId="79" fillId="5" borderId="114" xfId="31" applyNumberFormat="1" applyFont="1" applyFill="1" applyBorder="1" applyAlignment="1">
      <alignment horizontal="center" vertical="center"/>
    </xf>
    <xf numFmtId="0" fontId="6" fillId="11" borderId="63" xfId="32" applyFont="1" applyFill="1" applyBorder="1" applyAlignment="1">
      <alignment horizontal="center" vertical="center" wrapText="1"/>
    </xf>
    <xf numFmtId="0" fontId="6" fillId="11" borderId="66" xfId="32" applyFont="1" applyFill="1" applyBorder="1" applyAlignment="1">
      <alignment horizontal="center" vertical="center" wrapText="1"/>
    </xf>
    <xf numFmtId="49" fontId="6" fillId="6" borderId="0" xfId="0" applyNumberFormat="1" applyFont="1" applyFill="1" applyBorder="1" applyAlignment="1">
      <alignment horizontal="center" readingOrder="1"/>
    </xf>
    <xf numFmtId="0" fontId="3" fillId="11" borderId="55" xfId="12" applyFont="1" applyFill="1" applyBorder="1" applyAlignment="1">
      <alignment horizontal="center" vertical="center" wrapText="1"/>
    </xf>
    <xf numFmtId="0" fontId="3" fillId="11" borderId="78" xfId="12" applyFont="1" applyFill="1" applyBorder="1" applyAlignment="1">
      <alignment horizontal="center" vertical="center" wrapText="1"/>
    </xf>
    <xf numFmtId="0" fontId="3" fillId="5" borderId="0" xfId="0" applyFont="1" applyFill="1" applyAlignment="1">
      <alignment horizontal="center"/>
    </xf>
    <xf numFmtId="0" fontId="2" fillId="5" borderId="0" xfId="0" applyFont="1" applyFill="1" applyBorder="1" applyAlignment="1">
      <alignment horizontal="right" readingOrder="2"/>
    </xf>
    <xf numFmtId="168" fontId="44" fillId="0" borderId="35" xfId="38" applyNumberFormat="1" applyFont="1" applyFill="1" applyBorder="1" applyAlignment="1">
      <alignment horizontal="right" vertical="center" indent="1"/>
    </xf>
    <xf numFmtId="168" fontId="49" fillId="0" borderId="35" xfId="38" applyNumberFormat="1" applyFont="1" applyFill="1" applyBorder="1" applyAlignment="1">
      <alignment horizontal="right" vertical="center" indent="1"/>
    </xf>
  </cellXfs>
  <cellStyles count="39">
    <cellStyle name="Comma" xfId="1" builtinId="3"/>
    <cellStyle name="Comma [0]" xfId="2" builtinId="6"/>
    <cellStyle name="Comma [0] 2" xfId="3"/>
    <cellStyle name="Comma [0] 3" xfId="37"/>
    <cellStyle name="Comma 2" xfId="4"/>
    <cellStyle name="H1" xfId="5"/>
    <cellStyle name="H1 2" xfId="6"/>
    <cellStyle name="H2" xfId="7"/>
    <cellStyle name="had" xfId="8"/>
    <cellStyle name="had 2" xfId="9"/>
    <cellStyle name="had0" xfId="10"/>
    <cellStyle name="Had1" xfId="11"/>
    <cellStyle name="Had2" xfId="12"/>
    <cellStyle name="Had3" xfId="13"/>
    <cellStyle name="inxa" xfId="14"/>
    <cellStyle name="inxa 2" xfId="15"/>
    <cellStyle name="inxe" xfId="16"/>
    <cellStyle name="Normal" xfId="0" builtinId="0"/>
    <cellStyle name="Normal 2" xfId="17"/>
    <cellStyle name="Normal 3" xfId="35"/>
    <cellStyle name="Normal 3 2" xfId="38"/>
    <cellStyle name="Normal 4" xfId="36"/>
    <cellStyle name="NotA" xfId="18"/>
    <cellStyle name="Note" xfId="19" builtinId="10"/>
    <cellStyle name="Percent 2" xfId="20"/>
    <cellStyle name="T1" xfId="21"/>
    <cellStyle name="T1 2" xfId="22"/>
    <cellStyle name="T2" xfId="23"/>
    <cellStyle name="T2 2" xfId="24"/>
    <cellStyle name="Total" xfId="25" builtinId="25"/>
    <cellStyle name="Total1" xfId="26"/>
    <cellStyle name="TXT1" xfId="27"/>
    <cellStyle name="TXT1 2" xfId="28"/>
    <cellStyle name="TXT1 2 2" xfId="29"/>
    <cellStyle name="TXT1 3" xfId="30"/>
    <cellStyle name="TXT2" xfId="31"/>
    <cellStyle name="TXT3" xfId="32"/>
    <cellStyle name="TXT4" xfId="33"/>
    <cellStyle name="TXT5" xfId="3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2014- 2019</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'230'!$H$8:$M$8</c:f>
              <c:numCache>
                <c:formatCode>General</c:formatCode>
                <c:ptCount val="6"/>
                <c:pt idx="0">
                  <c:v>2014</c:v>
                </c:pt>
                <c:pt idx="1">
                  <c:v>2015</c:v>
                </c:pt>
                <c:pt idx="2">
                  <c:v>2016</c:v>
                </c:pt>
                <c:pt idx="3">
                  <c:v>2017</c:v>
                </c:pt>
                <c:pt idx="4">
                  <c:v>2018</c:v>
                </c:pt>
                <c:pt idx="5">
                  <c:v>2019</c:v>
                </c:pt>
              </c:numCache>
            </c:numRef>
          </c:cat>
          <c:val>
            <c:numRef>
              <c:f>'230'!$H$13:$M$13</c:f>
              <c:numCache>
                <c:formatCode>#,##0.00</c:formatCode>
                <c:ptCount val="6"/>
                <c:pt idx="0">
                  <c:v>84.934999999999988</c:v>
                </c:pt>
                <c:pt idx="1">
                  <c:v>65.897000000000006</c:v>
                </c:pt>
                <c:pt idx="2">
                  <c:v>63.5</c:v>
                </c:pt>
                <c:pt idx="3">
                  <c:v>68.53</c:v>
                </c:pt>
                <c:pt idx="4">
                  <c:v>68.805600000000013</c:v>
                </c:pt>
                <c:pt idx="5">
                  <c:v>69.53</c:v>
                </c:pt>
              </c:numCache>
            </c:numRef>
          </c:val>
          <c:smooth val="0"/>
          <c:extLst xmlns:c16r2="http://schemas.microsoft.com/office/drawing/2015/06/chart">
            <c:ext xmlns:c16="http://schemas.microsoft.com/office/drawing/2014/chart" uri="{C3380CC4-5D6E-409C-BE32-E72D297353CC}">
              <c16:uniqueId val="{00000000-56DE-E049-8F47-1328BAAEDA75}"/>
            </c:ext>
          </c:extLst>
        </c:ser>
        <c:dLbls>
          <c:showLegendKey val="0"/>
          <c:showVal val="0"/>
          <c:showCatName val="0"/>
          <c:showSerName val="0"/>
          <c:showPercent val="0"/>
          <c:showBubbleSize val="0"/>
        </c:dLbls>
        <c:marker val="1"/>
        <c:smooth val="0"/>
        <c:axId val="44887424"/>
        <c:axId val="45483136"/>
      </c:lineChart>
      <c:catAx>
        <c:axId val="4488742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45483136"/>
        <c:crosses val="autoZero"/>
        <c:auto val="1"/>
        <c:lblAlgn val="ctr"/>
        <c:lblOffset val="100"/>
        <c:tickLblSkip val="1"/>
        <c:tickMarkSkip val="1"/>
        <c:noMultiLvlLbl val="0"/>
      </c:catAx>
      <c:valAx>
        <c:axId val="45483136"/>
        <c:scaling>
          <c:orientation val="minMax"/>
        </c:scaling>
        <c:delete val="0"/>
        <c:axPos val="l"/>
        <c:majorGridlines>
          <c:spPr>
            <a:ln w="3175">
              <a:solidFill>
                <a:schemeClr val="bg1">
                  <a:lumMod val="85000"/>
                </a:schemeClr>
              </a:solidFill>
              <a:prstDash val="solid"/>
            </a:ln>
          </c:spPr>
        </c:majorGridlines>
        <c:title>
          <c:tx>
            <c:rich>
              <a:bodyPr rot="0" vert="horz"/>
              <a:lstStyle/>
              <a:p>
                <a:pPr rtl="1">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1">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44887424"/>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2019</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9.5972739614444746E-2"/>
          <c:y val="0.27147989480038398"/>
          <c:w val="0.86287569915829487"/>
          <c:h val="0.60643563655666632"/>
        </c:manualLayout>
      </c:layout>
      <c:barChart>
        <c:barDir val="col"/>
        <c:grouping val="clustered"/>
        <c:varyColors val="0"/>
        <c:ser>
          <c:idx val="5"/>
          <c:order val="0"/>
          <c:tx>
            <c:strRef>
              <c:f>'244'!$I$26</c:f>
              <c:strCache>
                <c:ptCount val="1"/>
                <c:pt idx="0">
                  <c:v>2019</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('244'!$A$27:$A$29,'244'!$A$31:$A$36)</c:f>
              <c:strCache>
                <c:ptCount val="9"/>
                <c:pt idx="0">
                  <c:v>الشحانية
Shahanyah</c:v>
                </c:pt>
                <c:pt idx="1">
                  <c:v>المسحبية
Mashabyah</c:v>
                </c:pt>
                <c:pt idx="2">
                  <c:v>الوجبة
Al Wajbah</c:v>
                </c:pt>
                <c:pt idx="3">
                  <c:v>أم قريبة
Umm Grebah</c:v>
                </c:pt>
                <c:pt idx="4">
                  <c:v>أم المواقع
Umm Al Mawaqa</c:v>
                </c:pt>
                <c:pt idx="5">
                  <c:v>راس لفان
Ras Laffan</c:v>
                </c:pt>
                <c:pt idx="6">
                  <c:v>مزرعة رقم (279)
Farm (279) </c:v>
                </c:pt>
                <c:pt idx="7">
                  <c:v>عشيرج
Ashiraj</c:v>
                </c:pt>
                <c:pt idx="8">
                  <c:v>الرفاع
Al Rafa</c:v>
                </c:pt>
              </c:strCache>
              <c:extLst xmlns:c16r2="http://schemas.microsoft.com/office/drawing/2015/06/chart">
                <c:ext xmlns:c15="http://schemas.microsoft.com/office/drawing/2012/chart" uri="{02D57815-91ED-43cb-92C2-25804820EDAC}">
                  <c15:fullRef>
                    <c15:sqref>'244'!$A$27:$A$36</c15:sqref>
                  </c15:fullRef>
                </c:ext>
              </c:extLst>
            </c:strRef>
          </c:cat>
          <c:val>
            <c:numRef>
              <c:f>('244'!$I$27:$I$29,'244'!$I$31:$I$36)</c:f>
              <c:numCache>
                <c:formatCode>General</c:formatCode>
                <c:ptCount val="9"/>
                <c:pt idx="0">
                  <c:v>311</c:v>
                </c:pt>
                <c:pt idx="1">
                  <c:v>706</c:v>
                </c:pt>
                <c:pt idx="2">
                  <c:v>4</c:v>
                </c:pt>
                <c:pt idx="3">
                  <c:v>14</c:v>
                </c:pt>
                <c:pt idx="4">
                  <c:v>32</c:v>
                </c:pt>
                <c:pt idx="5">
                  <c:v>37</c:v>
                </c:pt>
                <c:pt idx="6">
                  <c:v>4</c:v>
                </c:pt>
                <c:pt idx="7">
                  <c:v>109</c:v>
                </c:pt>
                <c:pt idx="8">
                  <c:v>5</c:v>
                </c:pt>
              </c:numCache>
              <c:extLst xmlns:c16r2="http://schemas.microsoft.com/office/drawing/2015/06/chart">
                <c:ext xmlns:c15="http://schemas.microsoft.com/office/drawing/2012/chart" uri="{02D57815-91ED-43cb-92C2-25804820EDAC}">
                  <c15:fullRef>
                    <c15:sqref>'244'!$I$27:$I$36</c15:sqref>
                  </c15:fullRef>
                </c:ext>
              </c:extLst>
            </c:numRef>
          </c:val>
          <c:extLst xmlns:c16r2="http://schemas.microsoft.com/office/drawing/2015/06/chart">
            <c:ext xmlns:c16="http://schemas.microsoft.com/office/drawing/2014/chart" uri="{C3380CC4-5D6E-409C-BE32-E72D297353CC}">
              <c16:uniqueId val="{00000000-D8AC-D04E-8573-D4FE6EDDA89D}"/>
            </c:ext>
          </c:extLst>
        </c:ser>
        <c:dLbls>
          <c:showLegendKey val="0"/>
          <c:showVal val="0"/>
          <c:showCatName val="0"/>
          <c:showSerName val="0"/>
          <c:showPercent val="0"/>
          <c:showBubbleSize val="0"/>
        </c:dLbls>
        <c:gapWidth val="150"/>
        <c:axId val="47411584"/>
        <c:axId val="47413120"/>
      </c:barChart>
      <c:catAx>
        <c:axId val="4741158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47413120"/>
        <c:crosses val="autoZero"/>
        <c:auto val="1"/>
        <c:lblAlgn val="ctr"/>
        <c:lblOffset val="100"/>
        <c:noMultiLvlLbl val="0"/>
      </c:catAx>
      <c:valAx>
        <c:axId val="47413120"/>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6.4132107581691908E-4"/>
              <c:y val="0.1763190948649149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47411584"/>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a:t>
            </a:r>
            <a:r>
              <a:rPr lang="ar-QA" sz="1400" b="1" i="0" u="none" strike="noStrike" baseline="0">
                <a:solidFill>
                  <a:schemeClr val="bg1"/>
                </a:solidFill>
                <a:latin typeface="Arial" panose="020B0604020202020204" pitchFamily="34" charset="0"/>
                <a:cs typeface="Arial" panose="020B0604020202020204" pitchFamily="34" charset="0"/>
              </a:rPr>
              <a:t>0</a:t>
            </a:r>
            <a:endParaRPr lang="en-US" sz="1400" b="1" i="0" u="none" strike="noStrike" baseline="0">
              <a:solidFill>
                <a:schemeClr val="bg1"/>
              </a:solidFill>
              <a:latin typeface="Arial" panose="020B0604020202020204" pitchFamily="34" charset="0"/>
              <a:cs typeface="Arial" panose="020B0604020202020204" pitchFamily="34" charset="0"/>
            </a:endParaRP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2004 - 2019</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'245'!$B$7:$B$8</c:f>
              <c:strCache>
                <c:ptCount val="1"/>
                <c:pt idx="0">
                  <c:v>    كمية المصيد (طن متري) Local catch (metric tons)</c:v>
                </c:pt>
              </c:strCache>
            </c:strRef>
          </c:tx>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'245'!$A$9:$A$24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'245'!$B$9:$B$24</c:f>
              <c:numCache>
                <c:formatCode>#,##0.0</c:formatCode>
                <c:ptCount val="16"/>
                <c:pt idx="0">
                  <c:v>11134</c:v>
                </c:pt>
                <c:pt idx="1">
                  <c:v>13957.7</c:v>
                </c:pt>
                <c:pt idx="2">
                  <c:v>16945.599999999999</c:v>
                </c:pt>
                <c:pt idx="3">
                  <c:v>15182.9</c:v>
                </c:pt>
                <c:pt idx="4">
                  <c:v>17688.400000000001</c:v>
                </c:pt>
                <c:pt idx="5">
                  <c:v>14065.7</c:v>
                </c:pt>
                <c:pt idx="6">
                  <c:v>13760.4</c:v>
                </c:pt>
                <c:pt idx="7">
                  <c:v>12995</c:v>
                </c:pt>
                <c:pt idx="8">
                  <c:v>11273.542126000008</c:v>
                </c:pt>
                <c:pt idx="9">
                  <c:v>12005.9</c:v>
                </c:pt>
                <c:pt idx="10">
                  <c:v>16213</c:v>
                </c:pt>
                <c:pt idx="11">
                  <c:v>15202</c:v>
                </c:pt>
                <c:pt idx="12">
                  <c:v>14513</c:v>
                </c:pt>
                <c:pt idx="13">
                  <c:v>15358</c:v>
                </c:pt>
                <c:pt idx="14">
                  <c:v>14665</c:v>
                </c:pt>
                <c:pt idx="15">
                  <c:v>16938.2</c:v>
                </c:pt>
              </c:numCache>
            </c:numRef>
          </c:val>
          <c:smooth val="0"/>
          <c:extLst xmlns:c16r2="http://schemas.microsoft.com/office/drawing/2015/06/chart">
            <c:ext xmlns:c16="http://schemas.microsoft.com/office/drawing/2014/chart" uri="{C3380CC4-5D6E-409C-BE32-E72D297353CC}">
              <c16:uniqueId val="{00000000-5F3C-AB40-BC09-5A9E91BDECC0}"/>
            </c:ext>
          </c:extLst>
        </c:ser>
        <c:dLbls>
          <c:showLegendKey val="0"/>
          <c:showVal val="0"/>
          <c:showCatName val="0"/>
          <c:showSerName val="0"/>
          <c:showPercent val="0"/>
          <c:showBubbleSize val="0"/>
        </c:dLbls>
        <c:marker val="1"/>
        <c:smooth val="0"/>
        <c:axId val="108290432"/>
        <c:axId val="108291968"/>
      </c:lineChart>
      <c:catAx>
        <c:axId val="108290432"/>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08291968"/>
        <c:crosses val="autoZero"/>
        <c:auto val="1"/>
        <c:lblAlgn val="ctr"/>
        <c:lblOffset val="100"/>
        <c:noMultiLvlLbl val="0"/>
      </c:catAx>
      <c:valAx>
        <c:axId val="108291968"/>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08290432"/>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sheetPr codeName="Chart18"/>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a:extLst>
            <a:ext uri="{FF2B5EF4-FFF2-40B4-BE49-F238E27FC236}">
              <a16:creationId xmlns:a16="http://schemas.microsoft.com/office/drawing/2014/main" xmlns="" id="{00000000-0008-0000-0000-0000E15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a:extLst>
            <a:ext uri="{FF2B5EF4-FFF2-40B4-BE49-F238E27FC236}">
              <a16:creationId xmlns:a16="http://schemas.microsoft.com/office/drawing/2014/main" xmlns="" id="{00000000-0008-0000-0000-000003000000}"/>
            </a:ext>
          </a:extLst>
        </xdr:cNvPr>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257175</xdr:colOff>
      <xdr:row>1</xdr:row>
      <xdr:rowOff>76200</xdr:rowOff>
    </xdr:from>
    <xdr:to>
      <xdr:col>11</xdr:col>
      <xdr:colOff>984448</xdr:colOff>
      <xdr:row>4</xdr:row>
      <xdr:rowOff>110400</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15452" y="76200"/>
          <a:ext cx="727273"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200025</xdr:colOff>
      <xdr:row>1</xdr:row>
      <xdr:rowOff>76200</xdr:rowOff>
    </xdr:from>
    <xdr:to>
      <xdr:col>11</xdr:col>
      <xdr:colOff>927298</xdr:colOff>
      <xdr:row>4</xdr:row>
      <xdr:rowOff>110400</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2602" y="76200"/>
          <a:ext cx="727273"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1171575</xdr:colOff>
      <xdr:row>0</xdr:row>
      <xdr:rowOff>95250</xdr:rowOff>
    </xdr:from>
    <xdr:to>
      <xdr:col>8</xdr:col>
      <xdr:colOff>1898848</xdr:colOff>
      <xdr:row>3</xdr:row>
      <xdr:rowOff>129450</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91877" y="95250"/>
          <a:ext cx="727273"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1181100</xdr:colOff>
      <xdr:row>0</xdr:row>
      <xdr:rowOff>104775</xdr:rowOff>
    </xdr:from>
    <xdr:to>
      <xdr:col>8</xdr:col>
      <xdr:colOff>1908373</xdr:colOff>
      <xdr:row>3</xdr:row>
      <xdr:rowOff>138975</xdr:rowOff>
    </xdr:to>
    <xdr:pic>
      <xdr:nvPicPr>
        <xdr:cNvPr id="3" name="Picture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104775"/>
          <a:ext cx="727273"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1181100</xdr:colOff>
      <xdr:row>0</xdr:row>
      <xdr:rowOff>76200</xdr:rowOff>
    </xdr:from>
    <xdr:to>
      <xdr:col>8</xdr:col>
      <xdr:colOff>1908373</xdr:colOff>
      <xdr:row>3</xdr:row>
      <xdr:rowOff>110400</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76200"/>
          <a:ext cx="727273"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581025</xdr:colOff>
      <xdr:row>0</xdr:row>
      <xdr:rowOff>76200</xdr:rowOff>
    </xdr:from>
    <xdr:to>
      <xdr:col>7</xdr:col>
      <xdr:colOff>1308298</xdr:colOff>
      <xdr:row>3</xdr:row>
      <xdr:rowOff>129450</xdr:rowOff>
    </xdr:to>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110377" y="76200"/>
          <a:ext cx="727273"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666750</xdr:colOff>
      <xdr:row>0</xdr:row>
      <xdr:rowOff>95250</xdr:rowOff>
    </xdr:from>
    <xdr:to>
      <xdr:col>10</xdr:col>
      <xdr:colOff>1394023</xdr:colOff>
      <xdr:row>2</xdr:row>
      <xdr:rowOff>43725</xdr:rowOff>
    </xdr:to>
    <xdr:pic>
      <xdr:nvPicPr>
        <xdr:cNvPr id="4" name="Picture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19552" y="95250"/>
          <a:ext cx="727273"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657225</xdr:colOff>
      <xdr:row>0</xdr:row>
      <xdr:rowOff>104775</xdr:rowOff>
    </xdr:from>
    <xdr:to>
      <xdr:col>10</xdr:col>
      <xdr:colOff>1384498</xdr:colOff>
      <xdr:row>2</xdr:row>
      <xdr:rowOff>319950</xdr:rowOff>
    </xdr:to>
    <xdr:pic>
      <xdr:nvPicPr>
        <xdr:cNvPr id="4" name="Picture 3">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29077" y="104775"/>
          <a:ext cx="727273"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1200150</xdr:colOff>
      <xdr:row>0</xdr:row>
      <xdr:rowOff>76200</xdr:rowOff>
    </xdr:from>
    <xdr:to>
      <xdr:col>11</xdr:col>
      <xdr:colOff>1927423</xdr:colOff>
      <xdr:row>3</xdr:row>
      <xdr:rowOff>62775</xdr:rowOff>
    </xdr:to>
    <xdr:pic>
      <xdr:nvPicPr>
        <xdr:cNvPr id="3" name="Picture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929152" y="76200"/>
          <a:ext cx="727273"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1181100</xdr:colOff>
      <xdr:row>0</xdr:row>
      <xdr:rowOff>57150</xdr:rowOff>
    </xdr:from>
    <xdr:to>
      <xdr:col>8</xdr:col>
      <xdr:colOff>1908373</xdr:colOff>
      <xdr:row>3</xdr:row>
      <xdr:rowOff>81825</xdr:rowOff>
    </xdr:to>
    <xdr:pic>
      <xdr:nvPicPr>
        <xdr:cNvPr id="3" name="Picture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3377" y="57150"/>
          <a:ext cx="727273"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2486025</xdr:colOff>
      <xdr:row>0</xdr:row>
      <xdr:rowOff>80968</xdr:rowOff>
    </xdr:from>
    <xdr:to>
      <xdr:col>2</xdr:col>
      <xdr:colOff>133350</xdr:colOff>
      <xdr:row>3</xdr:row>
      <xdr:rowOff>91350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562700" y="80968"/>
          <a:ext cx="866775" cy="8581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561975</xdr:colOff>
      <xdr:row>0</xdr:row>
      <xdr:rowOff>76200</xdr:rowOff>
    </xdr:from>
    <xdr:to>
      <xdr:col>11</xdr:col>
      <xdr:colOff>403423</xdr:colOff>
      <xdr:row>3</xdr:row>
      <xdr:rowOff>100875</xdr:rowOff>
    </xdr:to>
    <xdr:pic>
      <xdr:nvPicPr>
        <xdr:cNvPr id="4" name="Picture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728877" y="76200"/>
          <a:ext cx="727273"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523875</xdr:colOff>
      <xdr:row>0</xdr:row>
      <xdr:rowOff>66675</xdr:rowOff>
    </xdr:from>
    <xdr:to>
      <xdr:col>22</xdr:col>
      <xdr:colOff>1251148</xdr:colOff>
      <xdr:row>3</xdr:row>
      <xdr:rowOff>62775</xdr:rowOff>
    </xdr:to>
    <xdr:pic>
      <xdr:nvPicPr>
        <xdr:cNvPr id="3" name="Picture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3232952" y="66675"/>
          <a:ext cx="727273"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22441" cy="5647765"/>
    <xdr:graphicFrame macro="">
      <xdr:nvGraphicFramePr>
        <xdr:cNvPr id="2" name="Chart 1">
          <a:extLst>
            <a:ext uri="{FF2B5EF4-FFF2-40B4-BE49-F238E27FC236}">
              <a16:creationId xmlns:a16="http://schemas.microsoft.com/office/drawing/2014/main" xmlns=""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a:extLst xmlns:a="http://schemas.openxmlformats.org/drawingml/2006/main">
            <a:ext uri="{FF2B5EF4-FFF2-40B4-BE49-F238E27FC236}">
              <a16:creationId xmlns:a16="http://schemas.microsoft.com/office/drawing/2014/main" xmlns="" id="{7018F3C6-35DD-6E4A-8CDF-ABCCF808DC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10</xdr:col>
      <xdr:colOff>142875</xdr:colOff>
      <xdr:row>0</xdr:row>
      <xdr:rowOff>95250</xdr:rowOff>
    </xdr:from>
    <xdr:to>
      <xdr:col>10</xdr:col>
      <xdr:colOff>870148</xdr:colOff>
      <xdr:row>2</xdr:row>
      <xdr:rowOff>253275</xdr:rowOff>
    </xdr:to>
    <xdr:pic>
      <xdr:nvPicPr>
        <xdr:cNvPr id="3" name="Picture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3176102" y="95250"/>
          <a:ext cx="727273"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22441" cy="5647765"/>
    <xdr:graphicFrame macro="">
      <xdr:nvGraphicFramePr>
        <xdr:cNvPr id="2" name="Chart 1">
          <a:extLst>
            <a:ext uri="{FF2B5EF4-FFF2-40B4-BE49-F238E27FC236}">
              <a16:creationId xmlns:a16="http://schemas.microsoft.com/office/drawing/2014/main" xmlns=""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3" name="Picture 2">
          <a:extLst xmlns:a="http://schemas.openxmlformats.org/drawingml/2006/main">
            <a:ext uri="{FF2B5EF4-FFF2-40B4-BE49-F238E27FC236}">
              <a16:creationId xmlns:a16="http://schemas.microsoft.com/office/drawing/2014/main" xmlns="" id="{86BDC50F-5E4C-0C46-8DA9-87364F19BF2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11</xdr:col>
      <xdr:colOff>466725</xdr:colOff>
      <xdr:row>0</xdr:row>
      <xdr:rowOff>66675</xdr:rowOff>
    </xdr:from>
    <xdr:to>
      <xdr:col>11</xdr:col>
      <xdr:colOff>1193998</xdr:colOff>
      <xdr:row>2</xdr:row>
      <xdr:rowOff>281850</xdr:rowOff>
    </xdr:to>
    <xdr:pic>
      <xdr:nvPicPr>
        <xdr:cNvPr id="3" name="Picture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957352" y="66675"/>
          <a:ext cx="727273"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657225</xdr:colOff>
      <xdr:row>0</xdr:row>
      <xdr:rowOff>57150</xdr:rowOff>
    </xdr:from>
    <xdr:to>
      <xdr:col>4</xdr:col>
      <xdr:colOff>1384498</xdr:colOff>
      <xdr:row>3</xdr:row>
      <xdr:rowOff>53250</xdr:rowOff>
    </xdr:to>
    <xdr:pic>
      <xdr:nvPicPr>
        <xdr:cNvPr id="4" name="Picture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72227" y="57150"/>
          <a:ext cx="727273"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644327</xdr:colOff>
      <xdr:row>0</xdr:row>
      <xdr:rowOff>95250</xdr:rowOff>
    </xdr:from>
    <xdr:to>
      <xdr:col>8</xdr:col>
      <xdr:colOff>1371600</xdr:colOff>
      <xdr:row>2</xdr:row>
      <xdr:rowOff>329475</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32450" y="95250"/>
          <a:ext cx="727273"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800100</xdr:colOff>
      <xdr:row>0</xdr:row>
      <xdr:rowOff>57150</xdr:rowOff>
    </xdr:from>
    <xdr:to>
      <xdr:col>6</xdr:col>
      <xdr:colOff>1527373</xdr:colOff>
      <xdr:row>3</xdr:row>
      <xdr:rowOff>91350</xdr:rowOff>
    </xdr:to>
    <xdr:pic>
      <xdr:nvPicPr>
        <xdr:cNvPr id="4" name="Picture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24602" y="57150"/>
          <a:ext cx="727273"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587177</xdr:colOff>
      <xdr:row>0</xdr:row>
      <xdr:rowOff>66675</xdr:rowOff>
    </xdr:from>
    <xdr:to>
      <xdr:col>5</xdr:col>
      <xdr:colOff>1314450</xdr:colOff>
      <xdr:row>2</xdr:row>
      <xdr:rowOff>91350</xdr:rowOff>
    </xdr:to>
    <xdr:pic>
      <xdr:nvPicPr>
        <xdr:cNvPr id="2" name="Picture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151725" y="66675"/>
          <a:ext cx="727273"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542925</xdr:colOff>
      <xdr:row>0</xdr:row>
      <xdr:rowOff>85725</xdr:rowOff>
    </xdr:from>
    <xdr:to>
      <xdr:col>9</xdr:col>
      <xdr:colOff>1270198</xdr:colOff>
      <xdr:row>3</xdr:row>
      <xdr:rowOff>148500</xdr:rowOff>
    </xdr:to>
    <xdr:pic>
      <xdr:nvPicPr>
        <xdr:cNvPr id="3" name="Picture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738527" y="85725"/>
          <a:ext cx="727273"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1609725</xdr:colOff>
      <xdr:row>0</xdr:row>
      <xdr:rowOff>76200</xdr:rowOff>
    </xdr:from>
    <xdr:to>
      <xdr:col>11</xdr:col>
      <xdr:colOff>2336998</xdr:colOff>
      <xdr:row>3</xdr:row>
      <xdr:rowOff>43725</xdr:rowOff>
    </xdr:to>
    <xdr:pic>
      <xdr:nvPicPr>
        <xdr:cNvPr id="3" name="Picture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547902" y="76200"/>
          <a:ext cx="727273"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2390775</xdr:colOff>
      <xdr:row>0</xdr:row>
      <xdr:rowOff>76200</xdr:rowOff>
    </xdr:from>
    <xdr:to>
      <xdr:col>9</xdr:col>
      <xdr:colOff>3118048</xdr:colOff>
      <xdr:row>3</xdr:row>
      <xdr:rowOff>110400</xdr:rowOff>
    </xdr:to>
    <xdr:pic>
      <xdr:nvPicPr>
        <xdr:cNvPr id="3" name="Picture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281452" y="76200"/>
          <a:ext cx="727273"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923925</xdr:colOff>
      <xdr:row>0</xdr:row>
      <xdr:rowOff>85725</xdr:rowOff>
    </xdr:from>
    <xdr:to>
      <xdr:col>4</xdr:col>
      <xdr:colOff>1651198</xdr:colOff>
      <xdr:row>3</xdr:row>
      <xdr:rowOff>148500</xdr:rowOff>
    </xdr:to>
    <xdr:pic>
      <xdr:nvPicPr>
        <xdr:cNvPr id="4" name="Picture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710452" y="85725"/>
          <a:ext cx="727273"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a:extLst>
            <a:ext uri="{FF2B5EF4-FFF2-40B4-BE49-F238E27FC236}">
              <a16:creationId xmlns:a16="http://schemas.microsoft.com/office/drawing/2014/main" xmlns=""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295275</xdr:colOff>
      <xdr:row>0</xdr:row>
      <xdr:rowOff>76200</xdr:rowOff>
    </xdr:from>
    <xdr:to>
      <xdr:col>13</xdr:col>
      <xdr:colOff>1022548</xdr:colOff>
      <xdr:row>3</xdr:row>
      <xdr:rowOff>138975</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747802" y="76200"/>
          <a:ext cx="727273"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22441" cy="5647765"/>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a:extLst xmlns:a="http://schemas.openxmlformats.org/drawingml/2006/main">
            <a:ext uri="{FF2B5EF4-FFF2-40B4-BE49-F238E27FC236}">
              <a16:creationId xmlns:a16="http://schemas.microsoft.com/office/drawing/2014/main" xmlns="" id="{38D6498F-1989-E74A-BA86-854D309034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9</xdr:col>
      <xdr:colOff>1866900</xdr:colOff>
      <xdr:row>0</xdr:row>
      <xdr:rowOff>85725</xdr:rowOff>
    </xdr:from>
    <xdr:to>
      <xdr:col>9</xdr:col>
      <xdr:colOff>2594173</xdr:colOff>
      <xdr:row>2</xdr:row>
      <xdr:rowOff>348525</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147977" y="85725"/>
          <a:ext cx="727273"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190500</xdr:colOff>
      <xdr:row>1</xdr:row>
      <xdr:rowOff>76200</xdr:rowOff>
    </xdr:from>
    <xdr:to>
      <xdr:col>11</xdr:col>
      <xdr:colOff>917773</xdr:colOff>
      <xdr:row>4</xdr:row>
      <xdr:rowOff>110400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82127" y="76200"/>
          <a:ext cx="727273"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176509</xdr:colOff>
      <xdr:row>1</xdr:row>
      <xdr:rowOff>19050</xdr:rowOff>
    </xdr:from>
    <xdr:to>
      <xdr:col>42</xdr:col>
      <xdr:colOff>142875</xdr:colOff>
      <xdr:row>30</xdr:row>
      <xdr:rowOff>84257</xdr:rowOff>
    </xdr:to>
    <xdr:pic>
      <xdr:nvPicPr>
        <xdr:cNvPr id="3" name="Picture 2">
          <a:extLst>
            <a:ext uri="{FF2B5EF4-FFF2-40B4-BE49-F238E27FC236}">
              <a16:creationId xmlns:a16="http://schemas.microsoft.com/office/drawing/2014/main" xmlns="" id="{E667096F-173D-4411-9E77-B00EF0E30F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4844025" y="190500"/>
          <a:ext cx="7567316" cy="5037257"/>
        </a:xfrm>
        <a:prstGeom prst="rect">
          <a:avLst/>
        </a:prstGeom>
      </xdr:spPr>
    </xdr:pic>
    <xdr:clientData/>
  </xdr:twoCellAnchor>
  <xdr:twoCellAnchor editAs="oneCell">
    <xdr:from>
      <xdr:col>10</xdr:col>
      <xdr:colOff>41751</xdr:colOff>
      <xdr:row>31</xdr:row>
      <xdr:rowOff>169050</xdr:rowOff>
    </xdr:from>
    <xdr:to>
      <xdr:col>30</xdr:col>
      <xdr:colOff>354825</xdr:colOff>
      <xdr:row>61</xdr:row>
      <xdr:rowOff>100910</xdr:rowOff>
    </xdr:to>
    <xdr:pic>
      <xdr:nvPicPr>
        <xdr:cNvPr id="8" name="Picture 7">
          <a:extLst>
            <a:ext uri="{FF2B5EF4-FFF2-40B4-BE49-F238E27FC236}">
              <a16:creationId xmlns:a16="http://schemas.microsoft.com/office/drawing/2014/main" xmlns="" id="{526DAB60-6206-4417-BA0F-03F4BB1E85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18975475" y="5484000"/>
          <a:ext cx="7552074" cy="5075360"/>
        </a:xfrm>
        <a:prstGeom prst="rect">
          <a:avLst/>
        </a:prstGeom>
      </xdr:spPr>
    </xdr:pic>
    <xdr:clientData/>
  </xdr:twoCellAnchor>
  <xdr:twoCellAnchor editAs="oneCell">
    <xdr:from>
      <xdr:col>0</xdr:col>
      <xdr:colOff>103198</xdr:colOff>
      <xdr:row>0</xdr:row>
      <xdr:rowOff>166650</xdr:rowOff>
    </xdr:from>
    <xdr:to>
      <xdr:col>20</xdr:col>
      <xdr:colOff>233400</xdr:colOff>
      <xdr:row>30</xdr:row>
      <xdr:rowOff>98510</xdr:rowOff>
    </xdr:to>
    <xdr:pic>
      <xdr:nvPicPr>
        <xdr:cNvPr id="10" name="Picture 9">
          <a:extLst>
            <a:ext uri="{FF2B5EF4-FFF2-40B4-BE49-F238E27FC236}">
              <a16:creationId xmlns:a16="http://schemas.microsoft.com/office/drawing/2014/main" xmlns="" id="{CCDCD791-9768-47CC-B097-014237A4D8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22716400" y="166650"/>
          <a:ext cx="7635902" cy="5075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J12" sqref="J12"/>
    </sheetView>
  </sheetViews>
  <sheetFormatPr defaultColWidth="9.140625" defaultRowHeight="12.75" x14ac:dyDescent="0.2"/>
  <cols>
    <col min="1" max="6" width="9.140625" style="80"/>
    <col min="7" max="7" width="13.28515625" style="80" customWidth="1"/>
    <col min="8" max="16384" width="9.140625" style="80"/>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H10" sqref="H10:H14"/>
    </sheetView>
  </sheetViews>
  <sheetFormatPr defaultColWidth="9.140625" defaultRowHeight="14.25" x14ac:dyDescent="0.2"/>
  <cols>
    <col min="1" max="1" width="29.7109375" style="325" customWidth="1"/>
    <col min="2" max="2" width="9.7109375" style="325" bestFit="1" customWidth="1"/>
    <col min="3" max="3" width="9.28515625" style="325" bestFit="1" customWidth="1"/>
    <col min="4" max="4" width="14.42578125" style="325" customWidth="1"/>
    <col min="5" max="5" width="10.140625" style="325" customWidth="1"/>
    <col min="6" max="6" width="9.28515625" style="325" bestFit="1" customWidth="1"/>
    <col min="7" max="8" width="10.42578125" style="325" customWidth="1"/>
    <col min="9" max="9" width="29.7109375" style="325" customWidth="1"/>
    <col min="10" max="16384" width="9.140625" style="325"/>
  </cols>
  <sheetData>
    <row r="1" spans="1:9" ht="18" x14ac:dyDescent="0.25">
      <c r="A1" s="879" t="s">
        <v>612</v>
      </c>
      <c r="B1" s="879"/>
      <c r="C1" s="879"/>
      <c r="D1" s="879"/>
      <c r="E1" s="879"/>
      <c r="F1" s="879"/>
      <c r="G1" s="879"/>
      <c r="H1" s="879"/>
      <c r="I1" s="879"/>
    </row>
    <row r="2" spans="1:9" ht="18" x14ac:dyDescent="0.25">
      <c r="A2" s="879" t="s">
        <v>474</v>
      </c>
      <c r="B2" s="879"/>
      <c r="C2" s="879"/>
      <c r="D2" s="879"/>
      <c r="E2" s="879"/>
      <c r="F2" s="879"/>
      <c r="G2" s="879"/>
      <c r="H2" s="879"/>
      <c r="I2" s="879"/>
    </row>
    <row r="3" spans="1:9" ht="18" x14ac:dyDescent="0.25">
      <c r="A3" s="885">
        <v>2019</v>
      </c>
      <c r="B3" s="885"/>
      <c r="C3" s="885"/>
      <c r="D3" s="885"/>
      <c r="E3" s="885"/>
      <c r="F3" s="885"/>
      <c r="G3" s="885"/>
      <c r="H3" s="885"/>
      <c r="I3" s="885"/>
    </row>
    <row r="4" spans="1:9" ht="15.75" x14ac:dyDescent="0.25">
      <c r="A4" s="880" t="s">
        <v>611</v>
      </c>
      <c r="B4" s="880"/>
      <c r="C4" s="880"/>
      <c r="D4" s="880"/>
      <c r="E4" s="880"/>
      <c r="F4" s="880"/>
      <c r="G4" s="880"/>
      <c r="H4" s="880"/>
      <c r="I4" s="880"/>
    </row>
    <row r="5" spans="1:9" ht="15.75" x14ac:dyDescent="0.25">
      <c r="A5" s="880" t="s">
        <v>505</v>
      </c>
      <c r="B5" s="880"/>
      <c r="C5" s="880"/>
      <c r="D5" s="880"/>
      <c r="E5" s="880"/>
      <c r="F5" s="880"/>
      <c r="G5" s="880"/>
      <c r="H5" s="880"/>
      <c r="I5" s="880"/>
    </row>
    <row r="6" spans="1:9" ht="15.75" x14ac:dyDescent="0.25">
      <c r="A6" s="880">
        <v>2019</v>
      </c>
      <c r="B6" s="880"/>
      <c r="C6" s="880"/>
      <c r="D6" s="880"/>
      <c r="E6" s="880"/>
      <c r="F6" s="880"/>
      <c r="G6" s="880"/>
      <c r="H6" s="880"/>
      <c r="I6" s="880"/>
    </row>
    <row r="7" spans="1:9" ht="15.75" x14ac:dyDescent="0.25">
      <c r="A7" s="49" t="s">
        <v>608</v>
      </c>
      <c r="B7" s="50"/>
      <c r="C7" s="51"/>
      <c r="D7" s="51"/>
      <c r="E7" s="51"/>
      <c r="F7" s="51"/>
      <c r="G7" s="51"/>
      <c r="H7" s="51"/>
      <c r="I7" s="52" t="s">
        <v>698</v>
      </c>
    </row>
    <row r="8" spans="1:9" ht="33.75" customHeight="1" x14ac:dyDescent="0.25">
      <c r="A8" s="881" t="s">
        <v>475</v>
      </c>
      <c r="B8" s="330" t="s">
        <v>407</v>
      </c>
      <c r="C8" s="330" t="s">
        <v>466</v>
      </c>
      <c r="D8" s="330" t="s">
        <v>467</v>
      </c>
      <c r="E8" s="330" t="s">
        <v>468</v>
      </c>
      <c r="F8" s="330" t="s">
        <v>469</v>
      </c>
      <c r="G8" s="330" t="s">
        <v>419</v>
      </c>
      <c r="H8" s="330" t="s">
        <v>3</v>
      </c>
      <c r="I8" s="883" t="s">
        <v>775</v>
      </c>
    </row>
    <row r="9" spans="1:9" ht="31.5" customHeight="1" x14ac:dyDescent="0.2">
      <c r="A9" s="882"/>
      <c r="B9" s="331" t="s">
        <v>408</v>
      </c>
      <c r="C9" s="331" t="s">
        <v>410</v>
      </c>
      <c r="D9" s="331" t="s">
        <v>420</v>
      </c>
      <c r="E9" s="331" t="s">
        <v>427</v>
      </c>
      <c r="F9" s="331" t="s">
        <v>421</v>
      </c>
      <c r="G9" s="331" t="s">
        <v>422</v>
      </c>
      <c r="H9" s="509" t="s">
        <v>4</v>
      </c>
      <c r="I9" s="884"/>
    </row>
    <row r="10" spans="1:9" ht="37.5" customHeight="1" thickBot="1" x14ac:dyDescent="0.25">
      <c r="A10" s="802" t="s">
        <v>325</v>
      </c>
      <c r="B10" s="803">
        <v>1</v>
      </c>
      <c r="C10" s="803">
        <v>0</v>
      </c>
      <c r="D10" s="803">
        <v>0</v>
      </c>
      <c r="E10" s="803">
        <v>0</v>
      </c>
      <c r="F10" s="803">
        <v>0</v>
      </c>
      <c r="G10" s="803">
        <v>0</v>
      </c>
      <c r="H10" s="510">
        <f>SUM(B10:G10)</f>
        <v>1</v>
      </c>
      <c r="I10" s="804" t="s">
        <v>719</v>
      </c>
    </row>
    <row r="11" spans="1:9" ht="37.5" customHeight="1" thickBot="1" x14ac:dyDescent="0.25">
      <c r="A11" s="329" t="s">
        <v>329</v>
      </c>
      <c r="B11" s="337">
        <v>0.86799999999999999</v>
      </c>
      <c r="C11" s="337">
        <v>0.13200000000000001</v>
      </c>
      <c r="D11" s="337">
        <v>0</v>
      </c>
      <c r="E11" s="337">
        <v>0</v>
      </c>
      <c r="F11" s="337">
        <v>0</v>
      </c>
      <c r="G11" s="337">
        <v>0</v>
      </c>
      <c r="H11" s="825">
        <f t="shared" ref="H11:H14" si="0">SUM(B11:G11)</f>
        <v>1</v>
      </c>
      <c r="I11" s="333" t="s">
        <v>720</v>
      </c>
    </row>
    <row r="12" spans="1:9" ht="37.5" customHeight="1" thickBot="1" x14ac:dyDescent="0.25">
      <c r="A12" s="326" t="s">
        <v>326</v>
      </c>
      <c r="B12" s="338">
        <v>0.77</v>
      </c>
      <c r="C12" s="338">
        <v>0.18099999999999999</v>
      </c>
      <c r="D12" s="338">
        <v>4.1000000000000002E-2</v>
      </c>
      <c r="E12" s="338">
        <v>8.0000000000000002E-3</v>
      </c>
      <c r="F12" s="338">
        <v>0</v>
      </c>
      <c r="G12" s="338">
        <v>0</v>
      </c>
      <c r="H12" s="510">
        <f t="shared" si="0"/>
        <v>1</v>
      </c>
      <c r="I12" s="334" t="s">
        <v>472</v>
      </c>
    </row>
    <row r="13" spans="1:9" ht="37.5" customHeight="1" thickBot="1" x14ac:dyDescent="0.25">
      <c r="A13" s="329" t="s">
        <v>327</v>
      </c>
      <c r="B13" s="337">
        <v>1</v>
      </c>
      <c r="C13" s="337">
        <v>0</v>
      </c>
      <c r="D13" s="337">
        <v>0</v>
      </c>
      <c r="E13" s="337">
        <v>0</v>
      </c>
      <c r="F13" s="337">
        <v>0</v>
      </c>
      <c r="G13" s="337">
        <v>0</v>
      </c>
      <c r="H13" s="825">
        <f t="shared" si="0"/>
        <v>1</v>
      </c>
      <c r="I13" s="333" t="s">
        <v>249</v>
      </c>
    </row>
    <row r="14" spans="1:9" ht="37.5" customHeight="1" x14ac:dyDescent="0.2">
      <c r="A14" s="327" t="s">
        <v>328</v>
      </c>
      <c r="B14" s="339">
        <v>0.34399999999999997</v>
      </c>
      <c r="C14" s="339">
        <v>0.65300000000000002</v>
      </c>
      <c r="D14" s="339">
        <v>3.0000000000000001E-3</v>
      </c>
      <c r="E14" s="339">
        <v>0</v>
      </c>
      <c r="F14" s="339">
        <v>0</v>
      </c>
      <c r="G14" s="339">
        <v>0</v>
      </c>
      <c r="H14" s="826">
        <f t="shared" si="0"/>
        <v>1</v>
      </c>
      <c r="I14" s="335" t="s">
        <v>473</v>
      </c>
    </row>
    <row r="15" spans="1:9" s="387" customFormat="1" ht="15.75" customHeight="1" x14ac:dyDescent="0.2">
      <c r="A15" s="386" t="s">
        <v>536</v>
      </c>
      <c r="I15" s="388" t="s">
        <v>537</v>
      </c>
    </row>
  </sheetData>
  <mergeCells count="8">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J11" sqref="J11"/>
    </sheetView>
  </sheetViews>
  <sheetFormatPr defaultColWidth="9.140625" defaultRowHeight="14.25" x14ac:dyDescent="0.2"/>
  <cols>
    <col min="1" max="1" width="29.7109375" style="325" customWidth="1"/>
    <col min="2" max="2" width="9.7109375" style="325" bestFit="1" customWidth="1"/>
    <col min="3" max="3" width="9.28515625" style="325" bestFit="1" customWidth="1"/>
    <col min="4" max="4" width="14.42578125" style="325" customWidth="1"/>
    <col min="5" max="5" width="10.140625" style="325" customWidth="1"/>
    <col min="6" max="6" width="9.28515625" style="325" bestFit="1" customWidth="1"/>
    <col min="7" max="8" width="10.42578125" style="325" customWidth="1"/>
    <col min="9" max="9" width="29.7109375" style="325" customWidth="1"/>
    <col min="10" max="16384" width="9.140625" style="325"/>
  </cols>
  <sheetData>
    <row r="1" spans="1:9" ht="18" x14ac:dyDescent="0.25">
      <c r="A1" s="879" t="s">
        <v>612</v>
      </c>
      <c r="B1" s="879"/>
      <c r="C1" s="879"/>
      <c r="D1" s="879"/>
      <c r="E1" s="879"/>
      <c r="F1" s="879"/>
      <c r="G1" s="879"/>
      <c r="H1" s="879"/>
      <c r="I1" s="879"/>
    </row>
    <row r="2" spans="1:9" ht="18" x14ac:dyDescent="0.25">
      <c r="A2" s="879" t="s">
        <v>476</v>
      </c>
      <c r="B2" s="879"/>
      <c r="C2" s="879"/>
      <c r="D2" s="879"/>
      <c r="E2" s="879"/>
      <c r="F2" s="879"/>
      <c r="G2" s="879"/>
      <c r="H2" s="879"/>
      <c r="I2" s="879"/>
    </row>
    <row r="3" spans="1:9" ht="18" x14ac:dyDescent="0.25">
      <c r="A3" s="885">
        <v>2019</v>
      </c>
      <c r="B3" s="885"/>
      <c r="C3" s="885"/>
      <c r="D3" s="885"/>
      <c r="E3" s="885"/>
      <c r="F3" s="885"/>
      <c r="G3" s="885"/>
      <c r="H3" s="885"/>
      <c r="I3" s="885"/>
    </row>
    <row r="4" spans="1:9" ht="15.75" x14ac:dyDescent="0.25">
      <c r="A4" s="880" t="s">
        <v>611</v>
      </c>
      <c r="B4" s="880"/>
      <c r="C4" s="880"/>
      <c r="D4" s="880"/>
      <c r="E4" s="880"/>
      <c r="F4" s="880"/>
      <c r="G4" s="880"/>
      <c r="H4" s="880"/>
      <c r="I4" s="880"/>
    </row>
    <row r="5" spans="1:9" ht="15.75" x14ac:dyDescent="0.25">
      <c r="A5" s="880" t="s">
        <v>510</v>
      </c>
      <c r="B5" s="880"/>
      <c r="C5" s="880"/>
      <c r="D5" s="880"/>
      <c r="E5" s="880"/>
      <c r="F5" s="880"/>
      <c r="G5" s="880"/>
      <c r="H5" s="880"/>
      <c r="I5" s="880"/>
    </row>
    <row r="6" spans="1:9" ht="15.75" x14ac:dyDescent="0.25">
      <c r="A6" s="880">
        <v>2019</v>
      </c>
      <c r="B6" s="880"/>
      <c r="C6" s="880"/>
      <c r="D6" s="880"/>
      <c r="E6" s="880"/>
      <c r="F6" s="880"/>
      <c r="G6" s="880"/>
      <c r="H6" s="880"/>
      <c r="I6" s="880"/>
    </row>
    <row r="7" spans="1:9" ht="15.75" x14ac:dyDescent="0.25">
      <c r="A7" s="49" t="s">
        <v>735</v>
      </c>
      <c r="B7" s="50"/>
      <c r="C7" s="51"/>
      <c r="D7" s="51"/>
      <c r="E7" s="51"/>
      <c r="F7" s="51"/>
      <c r="G7" s="51"/>
      <c r="H7" s="51"/>
      <c r="I7" s="52" t="s">
        <v>736</v>
      </c>
    </row>
    <row r="8" spans="1:9" ht="33.75" customHeight="1" x14ac:dyDescent="0.25">
      <c r="A8" s="881" t="s">
        <v>475</v>
      </c>
      <c r="B8" s="330" t="s">
        <v>407</v>
      </c>
      <c r="C8" s="330" t="s">
        <v>466</v>
      </c>
      <c r="D8" s="330" t="s">
        <v>467</v>
      </c>
      <c r="E8" s="330" t="s">
        <v>468</v>
      </c>
      <c r="F8" s="330" t="s">
        <v>469</v>
      </c>
      <c r="G8" s="330" t="s">
        <v>419</v>
      </c>
      <c r="H8" s="330" t="s">
        <v>3</v>
      </c>
      <c r="I8" s="883" t="s">
        <v>776</v>
      </c>
    </row>
    <row r="9" spans="1:9" ht="31.5" customHeight="1" x14ac:dyDescent="0.2">
      <c r="A9" s="882"/>
      <c r="B9" s="331" t="s">
        <v>408</v>
      </c>
      <c r="C9" s="331" t="s">
        <v>410</v>
      </c>
      <c r="D9" s="331" t="s">
        <v>420</v>
      </c>
      <c r="E9" s="331" t="s">
        <v>427</v>
      </c>
      <c r="F9" s="331" t="s">
        <v>421</v>
      </c>
      <c r="G9" s="331" t="s">
        <v>422</v>
      </c>
      <c r="H9" s="509" t="s">
        <v>4</v>
      </c>
      <c r="I9" s="884"/>
    </row>
    <row r="10" spans="1:9" ht="37.5" customHeight="1" thickBot="1" x14ac:dyDescent="0.25">
      <c r="A10" s="328" t="s">
        <v>325</v>
      </c>
      <c r="B10" s="336">
        <v>1</v>
      </c>
      <c r="C10" s="336">
        <v>0</v>
      </c>
      <c r="D10" s="336">
        <v>0</v>
      </c>
      <c r="E10" s="336">
        <v>0</v>
      </c>
      <c r="F10" s="336">
        <v>0</v>
      </c>
      <c r="G10" s="336">
        <v>0</v>
      </c>
      <c r="H10" s="510">
        <f>SUM(B10:G10)</f>
        <v>1</v>
      </c>
      <c r="I10" s="332" t="s">
        <v>719</v>
      </c>
    </row>
    <row r="11" spans="1:9" ht="37.5" customHeight="1" thickBot="1" x14ac:dyDescent="0.25">
      <c r="A11" s="329" t="s">
        <v>329</v>
      </c>
      <c r="B11" s="337">
        <v>0.94199999999999995</v>
      </c>
      <c r="C11" s="337">
        <v>5.8000000000000003E-2</v>
      </c>
      <c r="D11" s="337">
        <v>0</v>
      </c>
      <c r="E11" s="337">
        <v>0</v>
      </c>
      <c r="F11" s="337">
        <v>0</v>
      </c>
      <c r="G11" s="337">
        <v>0</v>
      </c>
      <c r="H11" s="825">
        <f t="shared" ref="H11:H14" si="0">SUM(B11:G11)</f>
        <v>1</v>
      </c>
      <c r="I11" s="333" t="s">
        <v>720</v>
      </c>
    </row>
    <row r="12" spans="1:9" ht="37.5" customHeight="1" thickBot="1" x14ac:dyDescent="0.25">
      <c r="A12" s="326" t="s">
        <v>326</v>
      </c>
      <c r="B12" s="338">
        <v>0.97</v>
      </c>
      <c r="C12" s="338">
        <v>0.03</v>
      </c>
      <c r="D12" s="338">
        <v>0</v>
      </c>
      <c r="E12" s="338">
        <v>0</v>
      </c>
      <c r="F12" s="338">
        <v>0</v>
      </c>
      <c r="G12" s="338">
        <v>0</v>
      </c>
      <c r="H12" s="510">
        <f t="shared" si="0"/>
        <v>1</v>
      </c>
      <c r="I12" s="334" t="s">
        <v>472</v>
      </c>
    </row>
    <row r="13" spans="1:9" ht="37.5" customHeight="1" thickBot="1" x14ac:dyDescent="0.25">
      <c r="A13" s="329" t="s">
        <v>327</v>
      </c>
      <c r="B13" s="337">
        <v>1</v>
      </c>
      <c r="C13" s="337">
        <v>0</v>
      </c>
      <c r="D13" s="337">
        <v>0</v>
      </c>
      <c r="E13" s="337">
        <v>0</v>
      </c>
      <c r="F13" s="337">
        <v>0</v>
      </c>
      <c r="G13" s="337">
        <v>0</v>
      </c>
      <c r="H13" s="825">
        <f>SUM(B13:G13)</f>
        <v>1</v>
      </c>
      <c r="I13" s="333" t="s">
        <v>249</v>
      </c>
    </row>
    <row r="14" spans="1:9" ht="37.5" customHeight="1" x14ac:dyDescent="0.2">
      <c r="A14" s="327" t="s">
        <v>328</v>
      </c>
      <c r="B14" s="1020">
        <v>0.28999999999999998</v>
      </c>
      <c r="C14" s="1020">
        <v>0.70699999999999996</v>
      </c>
      <c r="D14" s="1020">
        <v>3.0000000000000001E-3</v>
      </c>
      <c r="E14" s="1020">
        <v>0</v>
      </c>
      <c r="F14" s="1020">
        <v>0</v>
      </c>
      <c r="G14" s="1020">
        <v>0</v>
      </c>
      <c r="H14" s="1021">
        <f>SUM(B14:G14)</f>
        <v>0.99999999999999989</v>
      </c>
      <c r="I14" s="335" t="s">
        <v>473</v>
      </c>
    </row>
    <row r="15" spans="1:9" s="387" customFormat="1" ht="15.75" customHeight="1" x14ac:dyDescent="0.2">
      <c r="A15" s="386" t="s">
        <v>536</v>
      </c>
      <c r="I15" s="388" t="s">
        <v>537</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E17" sqref="E17"/>
    </sheetView>
  </sheetViews>
  <sheetFormatPr defaultColWidth="9.140625" defaultRowHeight="14.25" x14ac:dyDescent="0.2"/>
  <cols>
    <col min="1" max="1" width="29.7109375" style="325" customWidth="1"/>
    <col min="2" max="2" width="9.7109375" style="325" bestFit="1" customWidth="1"/>
    <col min="3" max="3" width="9.28515625" style="325" bestFit="1" customWidth="1"/>
    <col min="4" max="4" width="14.42578125" style="325" customWidth="1"/>
    <col min="5" max="5" width="10.140625" style="325" customWidth="1"/>
    <col min="6" max="6" width="9.28515625" style="325" bestFit="1" customWidth="1"/>
    <col min="7" max="8" width="10.42578125" style="325" customWidth="1"/>
    <col min="9" max="9" width="29.7109375" style="325" customWidth="1"/>
    <col min="10" max="16384" width="9.140625" style="325"/>
  </cols>
  <sheetData>
    <row r="1" spans="1:9" ht="18" x14ac:dyDescent="0.25">
      <c r="A1" s="879" t="s">
        <v>612</v>
      </c>
      <c r="B1" s="879"/>
      <c r="C1" s="879"/>
      <c r="D1" s="879"/>
      <c r="E1" s="879"/>
      <c r="F1" s="879"/>
      <c r="G1" s="879"/>
      <c r="H1" s="879"/>
      <c r="I1" s="879"/>
    </row>
    <row r="2" spans="1:9" ht="18" x14ac:dyDescent="0.25">
      <c r="A2" s="879" t="s">
        <v>477</v>
      </c>
      <c r="B2" s="879"/>
      <c r="C2" s="879"/>
      <c r="D2" s="879"/>
      <c r="E2" s="879"/>
      <c r="F2" s="879"/>
      <c r="G2" s="879"/>
      <c r="H2" s="879"/>
      <c r="I2" s="879"/>
    </row>
    <row r="3" spans="1:9" ht="18" x14ac:dyDescent="0.25">
      <c r="A3" s="885">
        <v>2019</v>
      </c>
      <c r="B3" s="885"/>
      <c r="C3" s="885"/>
      <c r="D3" s="885"/>
      <c r="E3" s="885"/>
      <c r="F3" s="885"/>
      <c r="G3" s="885"/>
      <c r="H3" s="885"/>
      <c r="I3" s="885"/>
    </row>
    <row r="4" spans="1:9" ht="15.75" x14ac:dyDescent="0.25">
      <c r="A4" s="880" t="s">
        <v>611</v>
      </c>
      <c r="B4" s="880"/>
      <c r="C4" s="880"/>
      <c r="D4" s="880"/>
      <c r="E4" s="880"/>
      <c r="F4" s="880"/>
      <c r="G4" s="880"/>
      <c r="H4" s="880"/>
      <c r="I4" s="880"/>
    </row>
    <row r="5" spans="1:9" ht="15.75" x14ac:dyDescent="0.25">
      <c r="A5" s="880" t="s">
        <v>517</v>
      </c>
      <c r="B5" s="880"/>
      <c r="C5" s="880"/>
      <c r="D5" s="880"/>
      <c r="E5" s="880"/>
      <c r="F5" s="880"/>
      <c r="G5" s="880"/>
      <c r="H5" s="880"/>
      <c r="I5" s="880"/>
    </row>
    <row r="6" spans="1:9" ht="15.75" x14ac:dyDescent="0.25">
      <c r="A6" s="880">
        <v>2019</v>
      </c>
      <c r="B6" s="880"/>
      <c r="C6" s="880"/>
      <c r="D6" s="880"/>
      <c r="E6" s="880"/>
      <c r="F6" s="880"/>
      <c r="G6" s="880"/>
      <c r="H6" s="880"/>
      <c r="I6" s="880"/>
    </row>
    <row r="7" spans="1:9" ht="15.75" x14ac:dyDescent="0.25">
      <c r="A7" s="49" t="s">
        <v>794</v>
      </c>
      <c r="B7" s="50"/>
      <c r="C7" s="51"/>
      <c r="D7" s="51"/>
      <c r="E7" s="51"/>
      <c r="F7" s="51"/>
      <c r="G7" s="51"/>
      <c r="H7" s="51"/>
      <c r="I7" s="52" t="s">
        <v>793</v>
      </c>
    </row>
    <row r="8" spans="1:9" ht="33.75" customHeight="1" x14ac:dyDescent="0.25">
      <c r="A8" s="881" t="s">
        <v>475</v>
      </c>
      <c r="B8" s="330" t="s">
        <v>407</v>
      </c>
      <c r="C8" s="330" t="s">
        <v>466</v>
      </c>
      <c r="D8" s="330" t="s">
        <v>467</v>
      </c>
      <c r="E8" s="330" t="s">
        <v>468</v>
      </c>
      <c r="F8" s="330" t="s">
        <v>469</v>
      </c>
      <c r="G8" s="330" t="s">
        <v>419</v>
      </c>
      <c r="H8" s="330" t="s">
        <v>3</v>
      </c>
      <c r="I8" s="883" t="s">
        <v>776</v>
      </c>
    </row>
    <row r="9" spans="1:9" ht="31.5" customHeight="1" x14ac:dyDescent="0.2">
      <c r="A9" s="882"/>
      <c r="B9" s="331" t="s">
        <v>408</v>
      </c>
      <c r="C9" s="331" t="s">
        <v>410</v>
      </c>
      <c r="D9" s="331" t="s">
        <v>420</v>
      </c>
      <c r="E9" s="331" t="s">
        <v>427</v>
      </c>
      <c r="F9" s="331" t="s">
        <v>421</v>
      </c>
      <c r="G9" s="331" t="s">
        <v>422</v>
      </c>
      <c r="H9" s="509" t="s">
        <v>4</v>
      </c>
      <c r="I9" s="884"/>
    </row>
    <row r="10" spans="1:9" ht="37.5" customHeight="1" thickBot="1" x14ac:dyDescent="0.25">
      <c r="A10" s="328" t="s">
        <v>325</v>
      </c>
      <c r="B10" s="336">
        <v>1</v>
      </c>
      <c r="C10" s="336">
        <v>0</v>
      </c>
      <c r="D10" s="336">
        <v>0</v>
      </c>
      <c r="E10" s="336">
        <v>0</v>
      </c>
      <c r="F10" s="336">
        <v>0</v>
      </c>
      <c r="G10" s="336">
        <v>0</v>
      </c>
      <c r="H10" s="510">
        <f>SUM(B10:G10)</f>
        <v>1</v>
      </c>
      <c r="I10" s="332" t="s">
        <v>719</v>
      </c>
    </row>
    <row r="11" spans="1:9" ht="37.5" customHeight="1" thickBot="1" x14ac:dyDescent="0.25">
      <c r="A11" s="329" t="s">
        <v>329</v>
      </c>
      <c r="B11" s="337">
        <v>0.88200000000000001</v>
      </c>
      <c r="C11" s="337">
        <v>0.11799999999999999</v>
      </c>
      <c r="D11" s="337">
        <v>0</v>
      </c>
      <c r="E11" s="337">
        <v>0</v>
      </c>
      <c r="F11" s="337">
        <v>0</v>
      </c>
      <c r="G11" s="337">
        <v>0</v>
      </c>
      <c r="H11" s="825">
        <f t="shared" ref="H11:H14" si="0">SUM(B11:G11)</f>
        <v>1</v>
      </c>
      <c r="I11" s="333" t="s">
        <v>720</v>
      </c>
    </row>
    <row r="12" spans="1:9" ht="37.5" customHeight="1" thickBot="1" x14ac:dyDescent="0.25">
      <c r="A12" s="326" t="s">
        <v>326</v>
      </c>
      <c r="B12" s="338">
        <v>0.86</v>
      </c>
      <c r="C12" s="338">
        <v>0.11799999999999999</v>
      </c>
      <c r="D12" s="338">
        <v>2.1999999999999999E-2</v>
      </c>
      <c r="E12" s="338">
        <v>0</v>
      </c>
      <c r="F12" s="338">
        <v>0</v>
      </c>
      <c r="G12" s="338">
        <v>0</v>
      </c>
      <c r="H12" s="510">
        <f t="shared" si="0"/>
        <v>1</v>
      </c>
      <c r="I12" s="334" t="s">
        <v>472</v>
      </c>
    </row>
    <row r="13" spans="1:9" ht="37.5" customHeight="1" thickBot="1" x14ac:dyDescent="0.25">
      <c r="A13" s="329" t="s">
        <v>327</v>
      </c>
      <c r="B13" s="337">
        <v>1</v>
      </c>
      <c r="C13" s="337">
        <v>0</v>
      </c>
      <c r="D13" s="337">
        <v>0</v>
      </c>
      <c r="E13" s="337">
        <v>0</v>
      </c>
      <c r="F13" s="337">
        <v>0</v>
      </c>
      <c r="G13" s="337">
        <v>0</v>
      </c>
      <c r="H13" s="825">
        <f t="shared" si="0"/>
        <v>1</v>
      </c>
      <c r="I13" s="333" t="s">
        <v>249</v>
      </c>
    </row>
    <row r="14" spans="1:9" ht="37.5" customHeight="1" x14ac:dyDescent="0.2">
      <c r="A14" s="327" t="s">
        <v>328</v>
      </c>
      <c r="B14" s="339">
        <v>0.51200000000000001</v>
      </c>
      <c r="C14" s="339">
        <v>0.48199999999999998</v>
      </c>
      <c r="D14" s="339">
        <v>6.0000000000000001E-3</v>
      </c>
      <c r="E14" s="339">
        <v>0</v>
      </c>
      <c r="F14" s="339">
        <v>0</v>
      </c>
      <c r="G14" s="339">
        <v>0</v>
      </c>
      <c r="H14" s="826">
        <f t="shared" si="0"/>
        <v>1</v>
      </c>
      <c r="I14" s="335" t="s">
        <v>473</v>
      </c>
    </row>
    <row r="15" spans="1:9" s="387" customFormat="1" ht="15.75" customHeight="1" x14ac:dyDescent="0.2">
      <c r="A15" s="386" t="s">
        <v>536</v>
      </c>
      <c r="I15" s="388" t="s">
        <v>537</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17"/>
  <sheetViews>
    <sheetView rightToLeft="1" view="pageBreakPreview" zoomScaleNormal="100" zoomScaleSheetLayoutView="100" workbookViewId="0">
      <selection activeCell="D19" sqref="D19"/>
    </sheetView>
  </sheetViews>
  <sheetFormatPr defaultColWidth="8.7109375" defaultRowHeight="12.75" x14ac:dyDescent="0.2"/>
  <cols>
    <col min="1" max="1" width="27.140625" style="1" customWidth="1"/>
    <col min="2" max="5" width="14.42578125" style="1" customWidth="1"/>
    <col min="6" max="7" width="14.42578125" style="1" hidden="1" customWidth="1"/>
    <col min="8" max="8" width="20.42578125" style="1" customWidth="1"/>
    <col min="9" max="9" width="24.28515625" style="1" customWidth="1"/>
    <col min="10" max="16384" width="8.7109375" style="1"/>
  </cols>
  <sheetData>
    <row r="1" spans="1:12" s="584" customFormat="1" ht="20.100000000000001" customHeight="1" x14ac:dyDescent="0.25">
      <c r="A1" s="886" t="s">
        <v>157</v>
      </c>
      <c r="B1" s="887"/>
      <c r="C1" s="887"/>
      <c r="D1" s="887"/>
      <c r="E1" s="887"/>
      <c r="F1" s="887"/>
      <c r="G1" s="887"/>
      <c r="H1" s="888"/>
      <c r="I1" s="13"/>
      <c r="J1" s="15"/>
      <c r="K1" s="15"/>
      <c r="L1" s="15"/>
    </row>
    <row r="2" spans="1:12" s="584" customFormat="1" ht="20.100000000000001" customHeight="1" x14ac:dyDescent="0.25">
      <c r="A2" s="886" t="s">
        <v>758</v>
      </c>
      <c r="B2" s="887"/>
      <c r="C2" s="887"/>
      <c r="D2" s="887"/>
      <c r="E2" s="887"/>
      <c r="F2" s="887"/>
      <c r="G2" s="887"/>
      <c r="H2" s="888"/>
      <c r="I2" s="13"/>
      <c r="J2" s="15"/>
      <c r="K2" s="15"/>
      <c r="L2" s="15"/>
    </row>
    <row r="3" spans="1:12" s="584" customFormat="1" ht="13.5" customHeight="1" x14ac:dyDescent="0.2">
      <c r="A3" s="889" t="s">
        <v>359</v>
      </c>
      <c r="B3" s="890"/>
      <c r="C3" s="890"/>
      <c r="D3" s="890"/>
      <c r="E3" s="890"/>
      <c r="F3" s="890"/>
      <c r="G3" s="890"/>
      <c r="H3" s="891"/>
      <c r="I3" s="14"/>
    </row>
    <row r="4" spans="1:12" s="584" customFormat="1" ht="15" customHeight="1" x14ac:dyDescent="0.2">
      <c r="A4" s="892" t="s">
        <v>758</v>
      </c>
      <c r="B4" s="893"/>
      <c r="C4" s="893"/>
      <c r="D4" s="893"/>
      <c r="E4" s="893"/>
      <c r="F4" s="893"/>
      <c r="G4" s="893"/>
      <c r="H4" s="894"/>
      <c r="I4" s="14"/>
    </row>
    <row r="5" spans="1:12" s="5" customFormat="1" ht="17.100000000000001" customHeight="1" x14ac:dyDescent="0.2">
      <c r="A5" s="23" t="s">
        <v>796</v>
      </c>
      <c r="B5" s="21"/>
      <c r="C5" s="21"/>
      <c r="D5" s="21"/>
      <c r="E5" s="21"/>
      <c r="F5" s="760"/>
      <c r="G5" s="760"/>
      <c r="H5" s="22" t="s">
        <v>795</v>
      </c>
    </row>
    <row r="6" spans="1:12" s="5" customFormat="1" ht="37.35" customHeight="1" x14ac:dyDescent="0.2">
      <c r="A6" s="224" t="s">
        <v>22</v>
      </c>
      <c r="B6" s="261">
        <v>2014</v>
      </c>
      <c r="C6" s="261">
        <v>2015</v>
      </c>
      <c r="D6" s="261">
        <v>2016</v>
      </c>
      <c r="E6" s="261">
        <v>2017</v>
      </c>
      <c r="F6" s="761">
        <v>2018</v>
      </c>
      <c r="G6" s="761">
        <v>2019</v>
      </c>
      <c r="H6" s="225" t="s">
        <v>48</v>
      </c>
    </row>
    <row r="7" spans="1:12" s="390" customFormat="1" ht="32.25" customHeight="1" thickBot="1" x14ac:dyDescent="0.25">
      <c r="A7" s="585" t="s">
        <v>330</v>
      </c>
      <c r="B7" s="260">
        <v>500</v>
      </c>
      <c r="C7" s="260">
        <v>0</v>
      </c>
      <c r="D7" s="260">
        <v>88861</v>
      </c>
      <c r="E7" s="260">
        <v>112543</v>
      </c>
      <c r="F7" s="762"/>
      <c r="G7" s="762"/>
      <c r="H7" s="38" t="s">
        <v>283</v>
      </c>
    </row>
    <row r="8" spans="1:12" s="390" customFormat="1" ht="32.25" customHeight="1" thickBot="1" x14ac:dyDescent="0.25">
      <c r="A8" s="586" t="s">
        <v>89</v>
      </c>
      <c r="B8" s="81">
        <v>11680</v>
      </c>
      <c r="C8" s="81">
        <v>15477</v>
      </c>
      <c r="D8" s="81">
        <v>0</v>
      </c>
      <c r="E8" s="81">
        <v>0</v>
      </c>
      <c r="F8" s="763"/>
      <c r="G8" s="763"/>
      <c r="H8" s="40" t="s">
        <v>101</v>
      </c>
    </row>
    <row r="9" spans="1:12" s="390" customFormat="1" ht="32.25" customHeight="1" thickBot="1" x14ac:dyDescent="0.25">
      <c r="A9" s="587" t="s">
        <v>534</v>
      </c>
      <c r="B9" s="82">
        <v>30055</v>
      </c>
      <c r="C9" s="82">
        <v>85141</v>
      </c>
      <c r="D9" s="82">
        <v>0</v>
      </c>
      <c r="E9" s="82">
        <v>0</v>
      </c>
      <c r="F9" s="764"/>
      <c r="G9" s="764"/>
      <c r="H9" s="26" t="s">
        <v>446</v>
      </c>
      <c r="K9" s="588"/>
    </row>
    <row r="10" spans="1:12" s="390" customFormat="1" ht="32.25" customHeight="1" thickBot="1" x14ac:dyDescent="0.25">
      <c r="A10" s="586" t="s">
        <v>533</v>
      </c>
      <c r="B10" s="589">
        <v>500</v>
      </c>
      <c r="C10" s="589">
        <v>4682</v>
      </c>
      <c r="D10" s="589">
        <v>0</v>
      </c>
      <c r="E10" s="589">
        <v>0</v>
      </c>
      <c r="F10" s="765"/>
      <c r="G10" s="765"/>
      <c r="H10" s="590" t="s">
        <v>465</v>
      </c>
      <c r="K10" s="588"/>
    </row>
    <row r="11" spans="1:12" s="390" customFormat="1" ht="32.25" customHeight="1" x14ac:dyDescent="0.2">
      <c r="A11" s="591" t="s">
        <v>445</v>
      </c>
      <c r="B11" s="592">
        <v>9435</v>
      </c>
      <c r="C11" s="592">
        <v>24700</v>
      </c>
      <c r="D11" s="592">
        <v>0</v>
      </c>
      <c r="E11" s="592">
        <v>0</v>
      </c>
      <c r="F11" s="766"/>
      <c r="G11" s="766"/>
      <c r="H11" s="593" t="s">
        <v>447</v>
      </c>
    </row>
    <row r="12" spans="1:12" s="390" customFormat="1" ht="22.5" customHeight="1" x14ac:dyDescent="0.2">
      <c r="A12" s="380" t="s">
        <v>3</v>
      </c>
      <c r="B12" s="381">
        <f>SUM(B7:B11)</f>
        <v>52170</v>
      </c>
      <c r="C12" s="381">
        <f>SUM(C7:C11)</f>
        <v>130000</v>
      </c>
      <c r="D12" s="381">
        <f>SUM(D7:D11)</f>
        <v>88861</v>
      </c>
      <c r="E12" s="381">
        <f>SUM(E7:E11)</f>
        <v>112543</v>
      </c>
      <c r="F12" s="767"/>
      <c r="G12" s="767"/>
      <c r="H12" s="382" t="s">
        <v>4</v>
      </c>
    </row>
    <row r="13" spans="1:12" s="733" customFormat="1" x14ac:dyDescent="0.2">
      <c r="A13" s="731" t="s">
        <v>759</v>
      </c>
      <c r="B13" s="732"/>
      <c r="C13" s="732"/>
      <c r="D13" s="732"/>
      <c r="E13" s="732"/>
      <c r="F13" s="732"/>
      <c r="G13" s="732"/>
      <c r="H13" s="648" t="s">
        <v>760</v>
      </c>
      <c r="I13" s="401"/>
    </row>
    <row r="14" spans="1:12" x14ac:dyDescent="0.2">
      <c r="A14" s="486" t="s">
        <v>411</v>
      </c>
      <c r="B14" s="514"/>
      <c r="C14" s="514"/>
      <c r="D14" s="514"/>
      <c r="E14" s="514"/>
      <c r="F14" s="514"/>
      <c r="G14" s="514"/>
      <c r="H14" s="515" t="s">
        <v>412</v>
      </c>
    </row>
    <row r="15" spans="1:12" ht="13.5" customHeight="1" x14ac:dyDescent="0.2"/>
    <row r="16" spans="1:12" ht="22.5" customHeight="1" x14ac:dyDescent="0.2"/>
    <row r="17" ht="15" customHeight="1" x14ac:dyDescent="0.2"/>
  </sheetData>
  <mergeCells count="4">
    <mergeCell ref="A1:H1"/>
    <mergeCell ref="A2:H2"/>
    <mergeCell ref="A3:H3"/>
    <mergeCell ref="A4:H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3"/>
  <sheetViews>
    <sheetView rightToLeft="1" view="pageBreakPreview" topLeftCell="A37" zoomScaleNormal="100" zoomScaleSheetLayoutView="100" workbookViewId="0">
      <selection activeCell="C51" sqref="C51"/>
    </sheetView>
  </sheetViews>
  <sheetFormatPr defaultColWidth="8.7109375" defaultRowHeight="12.75" x14ac:dyDescent="0.2"/>
  <cols>
    <col min="1" max="1" width="21.42578125" style="136" bestFit="1" customWidth="1"/>
    <col min="2" max="2" width="6.42578125" style="604" customWidth="1"/>
    <col min="3" max="7" width="9.7109375" style="604" customWidth="1"/>
    <col min="8" max="9" width="9.7109375" style="604" hidden="1" customWidth="1"/>
    <col min="10" max="10" width="6.28515625" style="604" customWidth="1"/>
    <col min="11" max="11" width="21.7109375" style="137" bestFit="1" customWidth="1"/>
    <col min="12" max="16384" width="8.7109375" style="137"/>
  </cols>
  <sheetData>
    <row r="1" spans="1:13" s="595" customFormat="1" ht="43.35" customHeight="1" x14ac:dyDescent="0.25">
      <c r="A1" s="895" t="s">
        <v>677</v>
      </c>
      <c r="B1" s="896"/>
      <c r="C1" s="896"/>
      <c r="D1" s="896"/>
      <c r="E1" s="896"/>
      <c r="F1" s="896"/>
      <c r="G1" s="896"/>
      <c r="H1" s="896"/>
      <c r="I1" s="896"/>
      <c r="J1" s="896"/>
      <c r="K1" s="896"/>
      <c r="L1" s="594"/>
      <c r="M1" s="594"/>
    </row>
    <row r="2" spans="1:13" s="595" customFormat="1" ht="18" x14ac:dyDescent="0.25">
      <c r="A2" s="896" t="s">
        <v>761</v>
      </c>
      <c r="B2" s="896"/>
      <c r="C2" s="896"/>
      <c r="D2" s="896"/>
      <c r="E2" s="896"/>
      <c r="F2" s="896"/>
      <c r="G2" s="896"/>
      <c r="H2" s="896"/>
      <c r="I2" s="896"/>
      <c r="J2" s="896"/>
      <c r="K2" s="896"/>
      <c r="L2" s="594"/>
      <c r="M2" s="594"/>
    </row>
    <row r="3" spans="1:13" s="595" customFormat="1" ht="32.25" customHeight="1" x14ac:dyDescent="0.25">
      <c r="A3" s="897" t="s">
        <v>678</v>
      </c>
      <c r="B3" s="897"/>
      <c r="C3" s="897"/>
      <c r="D3" s="897"/>
      <c r="E3" s="897"/>
      <c r="F3" s="897"/>
      <c r="G3" s="897"/>
      <c r="H3" s="897"/>
      <c r="I3" s="897"/>
      <c r="J3" s="897"/>
      <c r="K3" s="897"/>
    </row>
    <row r="4" spans="1:13" s="595" customFormat="1" ht="14.85" customHeight="1" x14ac:dyDescent="0.25">
      <c r="A4" s="898" t="s">
        <v>762</v>
      </c>
      <c r="B4" s="898"/>
      <c r="C4" s="898"/>
      <c r="D4" s="898"/>
      <c r="E4" s="898"/>
      <c r="F4" s="898"/>
      <c r="G4" s="898"/>
      <c r="H4" s="898"/>
      <c r="I4" s="898"/>
      <c r="J4" s="898"/>
      <c r="K4" s="898"/>
    </row>
    <row r="5" spans="1:13" ht="18" customHeight="1" x14ac:dyDescent="0.25">
      <c r="A5" s="596" t="s">
        <v>738</v>
      </c>
      <c r="B5" s="597"/>
      <c r="C5" s="598"/>
      <c r="D5" s="598"/>
      <c r="E5" s="598"/>
      <c r="F5" s="598"/>
      <c r="G5" s="598"/>
      <c r="H5" s="598"/>
      <c r="I5" s="598"/>
      <c r="J5" s="597"/>
      <c r="K5" s="599" t="s">
        <v>737</v>
      </c>
    </row>
    <row r="6" spans="1:13" ht="10.5" customHeight="1" thickBot="1" x14ac:dyDescent="0.25">
      <c r="A6" s="912" t="s">
        <v>43</v>
      </c>
      <c r="B6" s="909" t="s">
        <v>24</v>
      </c>
      <c r="C6" s="902">
        <v>2013</v>
      </c>
      <c r="D6" s="902">
        <v>2014</v>
      </c>
      <c r="E6" s="902">
        <v>2015</v>
      </c>
      <c r="F6" s="902">
        <v>2016</v>
      </c>
      <c r="G6" s="902">
        <v>2017</v>
      </c>
      <c r="H6" s="902">
        <v>2018</v>
      </c>
      <c r="I6" s="902">
        <v>2019</v>
      </c>
      <c r="J6" s="899" t="s">
        <v>25</v>
      </c>
      <c r="K6" s="899" t="s">
        <v>23</v>
      </c>
    </row>
    <row r="7" spans="1:13" ht="10.5" customHeight="1" thickBot="1" x14ac:dyDescent="0.25">
      <c r="A7" s="913"/>
      <c r="B7" s="910"/>
      <c r="C7" s="903"/>
      <c r="D7" s="903"/>
      <c r="E7" s="903"/>
      <c r="F7" s="903"/>
      <c r="G7" s="903"/>
      <c r="H7" s="903"/>
      <c r="I7" s="903"/>
      <c r="J7" s="900"/>
      <c r="K7" s="900"/>
    </row>
    <row r="8" spans="1:13" ht="10.5" customHeight="1" x14ac:dyDescent="0.2">
      <c r="A8" s="914"/>
      <c r="B8" s="911"/>
      <c r="C8" s="904"/>
      <c r="D8" s="904"/>
      <c r="E8" s="904"/>
      <c r="F8" s="904"/>
      <c r="G8" s="904"/>
      <c r="H8" s="904"/>
      <c r="I8" s="904"/>
      <c r="J8" s="901"/>
      <c r="K8" s="901"/>
    </row>
    <row r="9" spans="1:13" s="580" customFormat="1" ht="19.5" customHeight="1" thickBot="1" x14ac:dyDescent="0.25">
      <c r="A9" s="658" t="s">
        <v>642</v>
      </c>
      <c r="B9" s="659" t="s">
        <v>69</v>
      </c>
      <c r="C9" s="392">
        <v>0</v>
      </c>
      <c r="D9" s="392">
        <v>0</v>
      </c>
      <c r="E9" s="392">
        <v>890</v>
      </c>
      <c r="F9" s="392">
        <v>116</v>
      </c>
      <c r="G9" s="392">
        <v>224</v>
      </c>
      <c r="H9" s="392"/>
      <c r="I9" s="392"/>
      <c r="J9" s="659" t="s">
        <v>152</v>
      </c>
      <c r="K9" s="660" t="s">
        <v>643</v>
      </c>
    </row>
    <row r="10" spans="1:13" s="600" customFormat="1" ht="19.5" customHeight="1" thickBot="1" x14ac:dyDescent="0.25">
      <c r="A10" s="655" t="s">
        <v>644</v>
      </c>
      <c r="B10" s="651" t="s">
        <v>69</v>
      </c>
      <c r="C10" s="656">
        <v>0</v>
      </c>
      <c r="D10" s="656">
        <v>0</v>
      </c>
      <c r="E10" s="656">
        <v>0</v>
      </c>
      <c r="F10" s="656">
        <v>132</v>
      </c>
      <c r="G10" s="656">
        <v>0</v>
      </c>
      <c r="H10" s="656"/>
      <c r="I10" s="656"/>
      <c r="J10" s="650" t="s">
        <v>152</v>
      </c>
      <c r="K10" s="657" t="s">
        <v>671</v>
      </c>
    </row>
    <row r="11" spans="1:13" s="580" customFormat="1" ht="19.5" customHeight="1" thickBot="1" x14ac:dyDescent="0.25">
      <c r="A11" s="658" t="s">
        <v>645</v>
      </c>
      <c r="B11" s="659" t="s">
        <v>69</v>
      </c>
      <c r="C11" s="392">
        <v>0</v>
      </c>
      <c r="D11" s="392">
        <v>0</v>
      </c>
      <c r="E11" s="392">
        <v>0</v>
      </c>
      <c r="F11" s="392">
        <v>56</v>
      </c>
      <c r="G11" s="392">
        <v>0</v>
      </c>
      <c r="H11" s="392"/>
      <c r="I11" s="392"/>
      <c r="J11" s="659" t="s">
        <v>152</v>
      </c>
      <c r="K11" s="660" t="s">
        <v>670</v>
      </c>
    </row>
    <row r="12" spans="1:13" s="600" customFormat="1" ht="19.5" customHeight="1" thickBot="1" x14ac:dyDescent="0.25">
      <c r="A12" s="655" t="s">
        <v>646</v>
      </c>
      <c r="B12" s="651" t="s">
        <v>69</v>
      </c>
      <c r="C12" s="656">
        <v>0</v>
      </c>
      <c r="D12" s="656">
        <v>0</v>
      </c>
      <c r="E12" s="656">
        <v>0</v>
      </c>
      <c r="F12" s="656">
        <v>7</v>
      </c>
      <c r="G12" s="656">
        <v>0</v>
      </c>
      <c r="H12" s="656"/>
      <c r="I12" s="656"/>
      <c r="J12" s="650" t="s">
        <v>152</v>
      </c>
      <c r="K12" s="657" t="s">
        <v>654</v>
      </c>
    </row>
    <row r="13" spans="1:13" s="580" customFormat="1" ht="19.5" customHeight="1" thickBot="1" x14ac:dyDescent="0.25">
      <c r="A13" s="658" t="s">
        <v>647</v>
      </c>
      <c r="B13" s="659" t="s">
        <v>69</v>
      </c>
      <c r="C13" s="392">
        <v>0</v>
      </c>
      <c r="D13" s="392">
        <v>0</v>
      </c>
      <c r="E13" s="392">
        <v>0</v>
      </c>
      <c r="F13" s="392">
        <v>25</v>
      </c>
      <c r="G13" s="392">
        <v>0</v>
      </c>
      <c r="H13" s="392"/>
      <c r="I13" s="392"/>
      <c r="J13" s="659" t="s">
        <v>152</v>
      </c>
      <c r="K13" s="660" t="s">
        <v>672</v>
      </c>
    </row>
    <row r="14" spans="1:13" s="600" customFormat="1" ht="19.5" customHeight="1" thickBot="1" x14ac:dyDescent="0.25">
      <c r="A14" s="655" t="s">
        <v>648</v>
      </c>
      <c r="B14" s="651" t="s">
        <v>69</v>
      </c>
      <c r="C14" s="656">
        <v>0</v>
      </c>
      <c r="D14" s="656">
        <v>0</v>
      </c>
      <c r="E14" s="656">
        <v>0</v>
      </c>
      <c r="F14" s="656">
        <v>16</v>
      </c>
      <c r="G14" s="656">
        <v>0</v>
      </c>
      <c r="H14" s="656"/>
      <c r="I14" s="656"/>
      <c r="J14" s="650" t="s">
        <v>152</v>
      </c>
      <c r="K14" s="657" t="s">
        <v>673</v>
      </c>
    </row>
    <row r="15" spans="1:13" s="580" customFormat="1" ht="19.5" customHeight="1" thickBot="1" x14ac:dyDescent="0.25">
      <c r="A15" s="658" t="s">
        <v>649</v>
      </c>
      <c r="B15" s="659" t="s">
        <v>70</v>
      </c>
      <c r="C15" s="392">
        <v>0</v>
      </c>
      <c r="D15" s="392">
        <v>0</v>
      </c>
      <c r="E15" s="392">
        <v>0</v>
      </c>
      <c r="F15" s="392">
        <v>10</v>
      </c>
      <c r="G15" s="392">
        <v>610</v>
      </c>
      <c r="H15" s="392"/>
      <c r="I15" s="392"/>
      <c r="J15" s="659" t="s">
        <v>151</v>
      </c>
      <c r="K15" s="660" t="s">
        <v>668</v>
      </c>
    </row>
    <row r="16" spans="1:13" s="600" customFormat="1" ht="19.5" customHeight="1" thickBot="1" x14ac:dyDescent="0.25">
      <c r="A16" s="655" t="s">
        <v>650</v>
      </c>
      <c r="B16" s="651" t="s">
        <v>69</v>
      </c>
      <c r="C16" s="656">
        <v>0</v>
      </c>
      <c r="D16" s="656">
        <v>0</v>
      </c>
      <c r="E16" s="656">
        <v>0</v>
      </c>
      <c r="F16" s="656">
        <v>0</v>
      </c>
      <c r="G16" s="656">
        <v>638</v>
      </c>
      <c r="H16" s="656"/>
      <c r="I16" s="656"/>
      <c r="J16" s="650" t="s">
        <v>152</v>
      </c>
      <c r="K16" s="657" t="s">
        <v>669</v>
      </c>
    </row>
    <row r="17" spans="1:11" s="583" customFormat="1" ht="19.5" customHeight="1" thickBot="1" x14ac:dyDescent="0.25">
      <c r="A17" s="658" t="s">
        <v>651</v>
      </c>
      <c r="B17" s="659" t="s">
        <v>69</v>
      </c>
      <c r="C17" s="392">
        <v>0</v>
      </c>
      <c r="D17" s="392">
        <v>0</v>
      </c>
      <c r="E17" s="392">
        <v>0</v>
      </c>
      <c r="F17" s="392">
        <v>14</v>
      </c>
      <c r="G17" s="392">
        <v>203</v>
      </c>
      <c r="H17" s="392"/>
      <c r="I17" s="392"/>
      <c r="J17" s="659" t="s">
        <v>152</v>
      </c>
      <c r="K17" s="660" t="s">
        <v>565</v>
      </c>
    </row>
    <row r="18" spans="1:11" s="583" customFormat="1" ht="19.5" customHeight="1" thickBot="1" x14ac:dyDescent="0.25">
      <c r="A18" s="655" t="s">
        <v>571</v>
      </c>
      <c r="B18" s="651" t="s">
        <v>70</v>
      </c>
      <c r="C18" s="656">
        <v>0</v>
      </c>
      <c r="D18" s="656">
        <v>0</v>
      </c>
      <c r="E18" s="656">
        <v>234</v>
      </c>
      <c r="F18" s="656">
        <v>28</v>
      </c>
      <c r="G18" s="656">
        <v>29</v>
      </c>
      <c r="H18" s="656"/>
      <c r="I18" s="656"/>
      <c r="J18" s="650" t="s">
        <v>151</v>
      </c>
      <c r="K18" s="657" t="s">
        <v>77</v>
      </c>
    </row>
    <row r="19" spans="1:11" s="583" customFormat="1" ht="19.5" customHeight="1" thickBot="1" x14ac:dyDescent="0.25">
      <c r="A19" s="658" t="s">
        <v>76</v>
      </c>
      <c r="B19" s="659" t="s">
        <v>70</v>
      </c>
      <c r="C19" s="392">
        <v>0</v>
      </c>
      <c r="D19" s="392">
        <v>0</v>
      </c>
      <c r="E19" s="392">
        <v>0</v>
      </c>
      <c r="F19" s="392">
        <v>0</v>
      </c>
      <c r="G19" s="392">
        <v>0</v>
      </c>
      <c r="H19" s="392"/>
      <c r="I19" s="392"/>
      <c r="J19" s="659" t="s">
        <v>151</v>
      </c>
      <c r="K19" s="660" t="s">
        <v>71</v>
      </c>
    </row>
    <row r="20" spans="1:11" s="583" customFormat="1" ht="19.5" customHeight="1" thickBot="1" x14ac:dyDescent="0.25">
      <c r="A20" s="655" t="s">
        <v>67</v>
      </c>
      <c r="B20" s="651" t="s">
        <v>69</v>
      </c>
      <c r="C20" s="656">
        <v>0</v>
      </c>
      <c r="D20" s="656">
        <v>0</v>
      </c>
      <c r="E20" s="656">
        <v>0</v>
      </c>
      <c r="F20" s="656">
        <v>0</v>
      </c>
      <c r="G20" s="656">
        <v>0</v>
      </c>
      <c r="H20" s="656"/>
      <c r="I20" s="656"/>
      <c r="J20" s="650" t="s">
        <v>152</v>
      </c>
      <c r="K20" s="657" t="s">
        <v>167</v>
      </c>
    </row>
    <row r="21" spans="1:11" s="583" customFormat="1" ht="19.5" customHeight="1" thickBot="1" x14ac:dyDescent="0.25">
      <c r="A21" s="658" t="s">
        <v>166</v>
      </c>
      <c r="B21" s="659" t="s">
        <v>69</v>
      </c>
      <c r="C21" s="392">
        <v>0</v>
      </c>
      <c r="D21" s="392">
        <v>0</v>
      </c>
      <c r="E21" s="392">
        <v>0</v>
      </c>
      <c r="F21" s="392">
        <v>0</v>
      </c>
      <c r="G21" s="392">
        <v>0</v>
      </c>
      <c r="H21" s="392"/>
      <c r="I21" s="392"/>
      <c r="J21" s="659" t="s">
        <v>152</v>
      </c>
      <c r="K21" s="660" t="s">
        <v>187</v>
      </c>
    </row>
    <row r="22" spans="1:11" s="583" customFormat="1" ht="19.5" customHeight="1" thickBot="1" x14ac:dyDescent="0.25">
      <c r="A22" s="655" t="s">
        <v>233</v>
      </c>
      <c r="B22" s="651" t="s">
        <v>69</v>
      </c>
      <c r="C22" s="656">
        <v>0</v>
      </c>
      <c r="D22" s="656">
        <v>1201</v>
      </c>
      <c r="E22" s="656">
        <v>0</v>
      </c>
      <c r="F22" s="656">
        <v>0</v>
      </c>
      <c r="G22" s="656">
        <v>253.5</v>
      </c>
      <c r="H22" s="656"/>
      <c r="I22" s="656"/>
      <c r="J22" s="650" t="s">
        <v>152</v>
      </c>
      <c r="K22" s="657" t="s">
        <v>281</v>
      </c>
    </row>
    <row r="23" spans="1:11" s="583" customFormat="1" ht="19.5" customHeight="1" thickBot="1" x14ac:dyDescent="0.25">
      <c r="A23" s="658" t="s">
        <v>260</v>
      </c>
      <c r="B23" s="659" t="s">
        <v>70</v>
      </c>
      <c r="C23" s="392">
        <v>9</v>
      </c>
      <c r="D23" s="392">
        <v>0</v>
      </c>
      <c r="E23" s="392">
        <v>0</v>
      </c>
      <c r="F23" s="392">
        <v>0</v>
      </c>
      <c r="G23" s="392">
        <v>0</v>
      </c>
      <c r="H23" s="392"/>
      <c r="I23" s="392"/>
      <c r="J23" s="659" t="s">
        <v>151</v>
      </c>
      <c r="K23" s="660" t="s">
        <v>189</v>
      </c>
    </row>
    <row r="24" spans="1:11" s="583" customFormat="1" ht="19.5" customHeight="1" thickBot="1" x14ac:dyDescent="0.25">
      <c r="A24" s="655" t="s">
        <v>234</v>
      </c>
      <c r="B24" s="651" t="s">
        <v>69</v>
      </c>
      <c r="C24" s="656">
        <v>0</v>
      </c>
      <c r="D24" s="656">
        <v>0</v>
      </c>
      <c r="E24" s="656">
        <v>0</v>
      </c>
      <c r="F24" s="656">
        <v>0</v>
      </c>
      <c r="G24" s="656">
        <v>0</v>
      </c>
      <c r="H24" s="656"/>
      <c r="I24" s="656"/>
      <c r="J24" s="650" t="s">
        <v>152</v>
      </c>
      <c r="K24" s="657" t="s">
        <v>88</v>
      </c>
    </row>
    <row r="25" spans="1:11" s="583" customFormat="1" ht="19.5" customHeight="1" thickBot="1" x14ac:dyDescent="0.25">
      <c r="A25" s="658" t="s">
        <v>83</v>
      </c>
      <c r="B25" s="659" t="s">
        <v>69</v>
      </c>
      <c r="C25" s="392">
        <v>0</v>
      </c>
      <c r="D25" s="392">
        <v>0</v>
      </c>
      <c r="E25" s="392">
        <v>0</v>
      </c>
      <c r="F25" s="392">
        <v>0</v>
      </c>
      <c r="G25" s="392">
        <v>0</v>
      </c>
      <c r="H25" s="392"/>
      <c r="I25" s="392"/>
      <c r="J25" s="659" t="s">
        <v>152</v>
      </c>
      <c r="K25" s="660" t="s">
        <v>280</v>
      </c>
    </row>
    <row r="26" spans="1:11" s="583" customFormat="1" ht="19.5" customHeight="1" thickBot="1" x14ac:dyDescent="0.25">
      <c r="A26" s="655" t="s">
        <v>125</v>
      </c>
      <c r="B26" s="651" t="s">
        <v>69</v>
      </c>
      <c r="C26" s="656">
        <v>67</v>
      </c>
      <c r="D26" s="656">
        <v>0</v>
      </c>
      <c r="E26" s="656">
        <v>0</v>
      </c>
      <c r="F26" s="656">
        <v>0</v>
      </c>
      <c r="G26" s="656">
        <v>0</v>
      </c>
      <c r="H26" s="656"/>
      <c r="I26" s="656"/>
      <c r="J26" s="650" t="s">
        <v>152</v>
      </c>
      <c r="K26" s="657" t="s">
        <v>254</v>
      </c>
    </row>
    <row r="27" spans="1:11" s="583" customFormat="1" ht="19.5" customHeight="1" thickBot="1" x14ac:dyDescent="0.25">
      <c r="A27" s="658" t="s">
        <v>264</v>
      </c>
      <c r="B27" s="659" t="s">
        <v>69</v>
      </c>
      <c r="C27" s="392">
        <v>0</v>
      </c>
      <c r="D27" s="392">
        <v>0</v>
      </c>
      <c r="E27" s="392">
        <v>0</v>
      </c>
      <c r="F27" s="392">
        <v>0</v>
      </c>
      <c r="G27" s="392">
        <v>0</v>
      </c>
      <c r="H27" s="392"/>
      <c r="I27" s="392"/>
      <c r="J27" s="659" t="s">
        <v>152</v>
      </c>
      <c r="K27" s="660" t="s">
        <v>258</v>
      </c>
    </row>
    <row r="28" spans="1:11" s="583" customFormat="1" ht="19.5" customHeight="1" thickBot="1" x14ac:dyDescent="0.25">
      <c r="A28" s="655" t="s">
        <v>266</v>
      </c>
      <c r="B28" s="651" t="s">
        <v>69</v>
      </c>
      <c r="C28" s="656">
        <v>59</v>
      </c>
      <c r="D28" s="656">
        <v>35</v>
      </c>
      <c r="E28" s="656">
        <v>0</v>
      </c>
      <c r="F28" s="656">
        <v>0</v>
      </c>
      <c r="G28" s="656">
        <v>0</v>
      </c>
      <c r="H28" s="656"/>
      <c r="I28" s="656"/>
      <c r="J28" s="650" t="s">
        <v>152</v>
      </c>
      <c r="K28" s="657" t="s">
        <v>282</v>
      </c>
    </row>
    <row r="29" spans="1:11" s="583" customFormat="1" ht="19.5" customHeight="1" thickBot="1" x14ac:dyDescent="0.25">
      <c r="A29" s="658" t="s">
        <v>81</v>
      </c>
      <c r="B29" s="659" t="s">
        <v>69</v>
      </c>
      <c r="C29" s="392">
        <v>0</v>
      </c>
      <c r="D29" s="392">
        <v>12</v>
      </c>
      <c r="E29" s="392">
        <v>0</v>
      </c>
      <c r="F29" s="392">
        <v>0</v>
      </c>
      <c r="G29" s="392">
        <v>0</v>
      </c>
      <c r="H29" s="392"/>
      <c r="I29" s="392"/>
      <c r="J29" s="659" t="s">
        <v>152</v>
      </c>
      <c r="K29" s="660" t="s">
        <v>259</v>
      </c>
    </row>
    <row r="30" spans="1:11" s="583" customFormat="1" ht="19.5" customHeight="1" thickBot="1" x14ac:dyDescent="0.25">
      <c r="A30" s="655" t="s">
        <v>269</v>
      </c>
      <c r="B30" s="651" t="s">
        <v>69</v>
      </c>
      <c r="C30" s="656">
        <v>6</v>
      </c>
      <c r="D30" s="656">
        <v>0</v>
      </c>
      <c r="E30" s="656">
        <v>0</v>
      </c>
      <c r="F30" s="656">
        <v>0</v>
      </c>
      <c r="G30" s="656">
        <v>0</v>
      </c>
      <c r="H30" s="656"/>
      <c r="I30" s="656"/>
      <c r="J30" s="650" t="s">
        <v>152</v>
      </c>
      <c r="K30" s="657" t="s">
        <v>253</v>
      </c>
    </row>
    <row r="31" spans="1:11" s="583" customFormat="1" ht="19.5" customHeight="1" thickBot="1" x14ac:dyDescent="0.25">
      <c r="A31" s="658" t="s">
        <v>262</v>
      </c>
      <c r="B31" s="659" t="s">
        <v>69</v>
      </c>
      <c r="C31" s="392">
        <v>0</v>
      </c>
      <c r="D31" s="392">
        <v>0</v>
      </c>
      <c r="E31" s="392">
        <v>0</v>
      </c>
      <c r="F31" s="392">
        <v>0</v>
      </c>
      <c r="G31" s="392">
        <v>2</v>
      </c>
      <c r="H31" s="392"/>
      <c r="I31" s="392"/>
      <c r="J31" s="659" t="s">
        <v>152</v>
      </c>
      <c r="K31" s="660" t="s">
        <v>87</v>
      </c>
    </row>
    <row r="32" spans="1:11" s="583" customFormat="1" ht="19.5" customHeight="1" thickBot="1" x14ac:dyDescent="0.25">
      <c r="A32" s="655" t="s">
        <v>82</v>
      </c>
      <c r="B32" s="651" t="s">
        <v>70</v>
      </c>
      <c r="C32" s="656">
        <v>0</v>
      </c>
      <c r="D32" s="656">
        <v>0</v>
      </c>
      <c r="E32" s="656">
        <v>0</v>
      </c>
      <c r="F32" s="656">
        <v>0</v>
      </c>
      <c r="G32" s="656">
        <v>0</v>
      </c>
      <c r="H32" s="656"/>
      <c r="I32" s="656"/>
      <c r="J32" s="650" t="s">
        <v>151</v>
      </c>
      <c r="K32" s="657" t="s">
        <v>165</v>
      </c>
    </row>
    <row r="33" spans="1:11" s="583" customFormat="1" ht="19.5" customHeight="1" thickBot="1" x14ac:dyDescent="0.25">
      <c r="A33" s="658" t="s">
        <v>164</v>
      </c>
      <c r="B33" s="659" t="s">
        <v>69</v>
      </c>
      <c r="C33" s="392">
        <v>0</v>
      </c>
      <c r="D33" s="392">
        <v>0</v>
      </c>
      <c r="E33" s="392">
        <v>0</v>
      </c>
      <c r="F33" s="392">
        <v>0</v>
      </c>
      <c r="G33" s="392">
        <v>0</v>
      </c>
      <c r="H33" s="392"/>
      <c r="I33" s="392"/>
      <c r="J33" s="659" t="s">
        <v>152</v>
      </c>
      <c r="K33" s="660" t="s">
        <v>256</v>
      </c>
    </row>
    <row r="34" spans="1:11" s="583" customFormat="1" ht="19.5" customHeight="1" thickBot="1" x14ac:dyDescent="0.25">
      <c r="A34" s="655" t="s">
        <v>267</v>
      </c>
      <c r="B34" s="651" t="s">
        <v>69</v>
      </c>
      <c r="C34" s="656">
        <v>119</v>
      </c>
      <c r="D34" s="656">
        <v>227</v>
      </c>
      <c r="E34" s="656">
        <v>0</v>
      </c>
      <c r="F34" s="656">
        <v>0</v>
      </c>
      <c r="G34" s="656">
        <v>0</v>
      </c>
      <c r="H34" s="656"/>
      <c r="I34" s="656"/>
      <c r="J34" s="650" t="s">
        <v>152</v>
      </c>
      <c r="K34" s="657" t="s">
        <v>257</v>
      </c>
    </row>
    <row r="35" spans="1:11" ht="19.5" customHeight="1" thickBot="1" x14ac:dyDescent="0.25">
      <c r="A35" s="658" t="s">
        <v>268</v>
      </c>
      <c r="B35" s="659" t="s">
        <v>70</v>
      </c>
      <c r="C35" s="392">
        <v>85</v>
      </c>
      <c r="D35" s="392">
        <v>287</v>
      </c>
      <c r="E35" s="392">
        <v>0</v>
      </c>
      <c r="F35" s="392">
        <v>0</v>
      </c>
      <c r="G35" s="392">
        <v>0</v>
      </c>
      <c r="H35" s="392"/>
      <c r="I35" s="392"/>
      <c r="J35" s="659" t="s">
        <v>151</v>
      </c>
      <c r="K35" s="660" t="s">
        <v>110</v>
      </c>
    </row>
    <row r="36" spans="1:11" ht="19.5" customHeight="1" thickBot="1" x14ac:dyDescent="0.25">
      <c r="A36" s="655" t="s">
        <v>112</v>
      </c>
      <c r="B36" s="651" t="s">
        <v>69</v>
      </c>
      <c r="C36" s="656">
        <v>0</v>
      </c>
      <c r="D36" s="656">
        <v>0</v>
      </c>
      <c r="E36" s="656">
        <v>0</v>
      </c>
      <c r="F36" s="656">
        <v>0</v>
      </c>
      <c r="G36" s="656">
        <v>0</v>
      </c>
      <c r="H36" s="656"/>
      <c r="I36" s="656"/>
      <c r="J36" s="650" t="s">
        <v>152</v>
      </c>
      <c r="K36" s="657" t="s">
        <v>74</v>
      </c>
    </row>
    <row r="37" spans="1:11" ht="19.5" customHeight="1" thickBot="1" x14ac:dyDescent="0.25">
      <c r="A37" s="658" t="s">
        <v>84</v>
      </c>
      <c r="B37" s="659" t="s">
        <v>69</v>
      </c>
      <c r="C37" s="392">
        <v>0</v>
      </c>
      <c r="D37" s="392">
        <v>0</v>
      </c>
      <c r="E37" s="392">
        <v>0</v>
      </c>
      <c r="F37" s="392">
        <v>0</v>
      </c>
      <c r="G37" s="392">
        <v>0</v>
      </c>
      <c r="H37" s="392"/>
      <c r="I37" s="392"/>
      <c r="J37" s="659" t="s">
        <v>152</v>
      </c>
      <c r="K37" s="660" t="s">
        <v>79</v>
      </c>
    </row>
    <row r="38" spans="1:11" ht="19.5" customHeight="1" thickBot="1" x14ac:dyDescent="0.25">
      <c r="A38" s="655" t="s">
        <v>78</v>
      </c>
      <c r="B38" s="651" t="s">
        <v>69</v>
      </c>
      <c r="C38" s="656">
        <v>0</v>
      </c>
      <c r="D38" s="656">
        <v>0</v>
      </c>
      <c r="E38" s="656">
        <v>0</v>
      </c>
      <c r="F38" s="656">
        <v>0</v>
      </c>
      <c r="G38" s="656">
        <v>0</v>
      </c>
      <c r="H38" s="656"/>
      <c r="I38" s="656"/>
      <c r="J38" s="650" t="s">
        <v>152</v>
      </c>
      <c r="K38" s="657" t="s">
        <v>85</v>
      </c>
    </row>
    <row r="39" spans="1:11" ht="19.5" customHeight="1" thickBot="1" x14ac:dyDescent="0.25">
      <c r="A39" s="658" t="s">
        <v>105</v>
      </c>
      <c r="B39" s="659" t="s">
        <v>70</v>
      </c>
      <c r="C39" s="392">
        <v>4</v>
      </c>
      <c r="D39" s="392">
        <v>253</v>
      </c>
      <c r="E39" s="392">
        <v>0</v>
      </c>
      <c r="F39" s="392">
        <v>0</v>
      </c>
      <c r="G39" s="392">
        <v>2</v>
      </c>
      <c r="H39" s="392"/>
      <c r="I39" s="392"/>
      <c r="J39" s="659" t="s">
        <v>151</v>
      </c>
      <c r="K39" s="660" t="s">
        <v>188</v>
      </c>
    </row>
    <row r="40" spans="1:11" ht="19.5" customHeight="1" thickBot="1" x14ac:dyDescent="0.25">
      <c r="A40" s="655" t="s">
        <v>190</v>
      </c>
      <c r="B40" s="651" t="s">
        <v>69</v>
      </c>
      <c r="C40" s="656">
        <v>0</v>
      </c>
      <c r="D40" s="656">
        <v>0</v>
      </c>
      <c r="E40" s="656">
        <v>0</v>
      </c>
      <c r="F40" s="656">
        <v>0</v>
      </c>
      <c r="G40" s="656">
        <v>0</v>
      </c>
      <c r="H40" s="656"/>
      <c r="I40" s="656"/>
      <c r="J40" s="650" t="s">
        <v>152</v>
      </c>
      <c r="K40" s="657" t="s">
        <v>109</v>
      </c>
    </row>
    <row r="41" spans="1:11" ht="19.5" customHeight="1" thickBot="1" x14ac:dyDescent="0.25">
      <c r="A41" s="658" t="s">
        <v>111</v>
      </c>
      <c r="B41" s="659" t="s">
        <v>69</v>
      </c>
      <c r="C41" s="392">
        <v>0</v>
      </c>
      <c r="D41" s="392">
        <v>0</v>
      </c>
      <c r="E41" s="392">
        <v>0</v>
      </c>
      <c r="F41" s="392">
        <v>0</v>
      </c>
      <c r="G41" s="392">
        <v>0</v>
      </c>
      <c r="H41" s="392"/>
      <c r="I41" s="392"/>
      <c r="J41" s="659" t="s">
        <v>152</v>
      </c>
      <c r="K41" s="660" t="s">
        <v>252</v>
      </c>
    </row>
    <row r="42" spans="1:11" ht="19.5" customHeight="1" thickBot="1" x14ac:dyDescent="0.25">
      <c r="A42" s="655" t="s">
        <v>107</v>
      </c>
      <c r="B42" s="651" t="s">
        <v>69</v>
      </c>
      <c r="C42" s="656">
        <v>0</v>
      </c>
      <c r="D42" s="656">
        <v>0</v>
      </c>
      <c r="E42" s="656">
        <v>0</v>
      </c>
      <c r="F42" s="656">
        <v>0</v>
      </c>
      <c r="G42" s="656">
        <v>0</v>
      </c>
      <c r="H42" s="656"/>
      <c r="I42" s="656"/>
      <c r="J42" s="650" t="s">
        <v>152</v>
      </c>
      <c r="K42" s="657" t="s">
        <v>86</v>
      </c>
    </row>
    <row r="43" spans="1:11" ht="19.5" customHeight="1" thickBot="1" x14ac:dyDescent="0.25">
      <c r="A43" s="658" t="s">
        <v>80</v>
      </c>
      <c r="B43" s="659" t="s">
        <v>69</v>
      </c>
      <c r="C43" s="392">
        <v>0</v>
      </c>
      <c r="D43" s="392">
        <v>0</v>
      </c>
      <c r="E43" s="392">
        <v>0</v>
      </c>
      <c r="F43" s="392">
        <v>0</v>
      </c>
      <c r="G43" s="392">
        <v>0</v>
      </c>
      <c r="H43" s="392"/>
      <c r="I43" s="392"/>
      <c r="J43" s="659" t="s">
        <v>152</v>
      </c>
      <c r="K43" s="660" t="s">
        <v>108</v>
      </c>
    </row>
    <row r="44" spans="1:11" ht="19.5" customHeight="1" thickBot="1" x14ac:dyDescent="0.25">
      <c r="A44" s="655" t="s">
        <v>106</v>
      </c>
      <c r="B44" s="651" t="s">
        <v>70</v>
      </c>
      <c r="C44" s="656">
        <v>197</v>
      </c>
      <c r="D44" s="656">
        <v>0</v>
      </c>
      <c r="E44" s="656">
        <v>0</v>
      </c>
      <c r="F44" s="656">
        <v>0</v>
      </c>
      <c r="G44" s="656">
        <v>0</v>
      </c>
      <c r="H44" s="656"/>
      <c r="I44" s="656"/>
      <c r="J44" s="650" t="s">
        <v>151</v>
      </c>
      <c r="K44" s="657" t="s">
        <v>393</v>
      </c>
    </row>
    <row r="45" spans="1:11" ht="19.5" customHeight="1" thickBot="1" x14ac:dyDescent="0.25">
      <c r="A45" s="658" t="s">
        <v>392</v>
      </c>
      <c r="B45" s="659" t="s">
        <v>69</v>
      </c>
      <c r="C45" s="392">
        <v>0</v>
      </c>
      <c r="D45" s="392">
        <v>96</v>
      </c>
      <c r="E45" s="392">
        <v>0</v>
      </c>
      <c r="F45" s="392">
        <v>0</v>
      </c>
      <c r="G45" s="392">
        <v>0</v>
      </c>
      <c r="H45" s="392"/>
      <c r="I45" s="392"/>
      <c r="J45" s="659" t="s">
        <v>152</v>
      </c>
      <c r="K45" s="660" t="s">
        <v>395</v>
      </c>
    </row>
    <row r="46" spans="1:11" ht="19.5" customHeight="1" thickBot="1" x14ac:dyDescent="0.25">
      <c r="A46" s="655" t="s">
        <v>394</v>
      </c>
      <c r="B46" s="651" t="s">
        <v>70</v>
      </c>
      <c r="C46" s="656">
        <v>0</v>
      </c>
      <c r="D46" s="656">
        <v>19</v>
      </c>
      <c r="E46" s="656">
        <v>0</v>
      </c>
      <c r="F46" s="656">
        <v>0</v>
      </c>
      <c r="G46" s="656">
        <v>0</v>
      </c>
      <c r="H46" s="656"/>
      <c r="I46" s="656"/>
      <c r="J46" s="650" t="s">
        <v>151</v>
      </c>
      <c r="K46" s="657" t="s">
        <v>397</v>
      </c>
    </row>
    <row r="47" spans="1:11" s="364" customFormat="1" ht="16.5" thickBot="1" x14ac:dyDescent="0.25">
      <c r="A47" s="658" t="s">
        <v>396</v>
      </c>
      <c r="B47" s="659" t="s">
        <v>70</v>
      </c>
      <c r="C47" s="392">
        <v>0</v>
      </c>
      <c r="D47" s="392">
        <v>1144</v>
      </c>
      <c r="E47" s="392">
        <v>0</v>
      </c>
      <c r="F47" s="392">
        <v>0</v>
      </c>
      <c r="G47" s="392">
        <v>0</v>
      </c>
      <c r="H47" s="392"/>
      <c r="I47" s="392"/>
      <c r="J47" s="659" t="s">
        <v>151</v>
      </c>
      <c r="K47" s="660" t="s">
        <v>72</v>
      </c>
    </row>
    <row r="48" spans="1:11" ht="16.5" thickBot="1" x14ac:dyDescent="0.25">
      <c r="A48" s="655" t="s">
        <v>68</v>
      </c>
      <c r="B48" s="651" t="s">
        <v>70</v>
      </c>
      <c r="C48" s="656">
        <v>0</v>
      </c>
      <c r="D48" s="656">
        <v>0</v>
      </c>
      <c r="E48" s="656">
        <v>0</v>
      </c>
      <c r="F48" s="656">
        <v>0</v>
      </c>
      <c r="G48" s="656">
        <v>0</v>
      </c>
      <c r="H48" s="656"/>
      <c r="I48" s="656"/>
      <c r="J48" s="650" t="s">
        <v>151</v>
      </c>
      <c r="K48" s="657" t="s">
        <v>255</v>
      </c>
    </row>
    <row r="49" spans="1:11" ht="15.75" x14ac:dyDescent="0.2">
      <c r="A49" s="666" t="s">
        <v>265</v>
      </c>
      <c r="B49" s="667" t="s">
        <v>69</v>
      </c>
      <c r="C49" s="668">
        <v>0</v>
      </c>
      <c r="D49" s="668">
        <v>0</v>
      </c>
      <c r="E49" s="668">
        <v>0</v>
      </c>
      <c r="F49" s="668">
        <v>0</v>
      </c>
      <c r="G49" s="668">
        <v>0</v>
      </c>
      <c r="H49" s="668"/>
      <c r="I49" s="668"/>
      <c r="J49" s="667" t="s">
        <v>152</v>
      </c>
      <c r="K49" s="669"/>
    </row>
    <row r="50" spans="1:11" ht="17.25" customHeight="1" thickBot="1" x14ac:dyDescent="0.25">
      <c r="A50" s="907" t="s">
        <v>3</v>
      </c>
      <c r="B50" s="705" t="s">
        <v>69</v>
      </c>
      <c r="C50" s="827">
        <f>C9+C10+C11+C12+C13+C14+C16+C17+C20+C21+C22+C24+C25+C26+C27+C28+C29+C30+C31+C33+C34+C36+C37+C38+C40+C41+C42+C43+C45+C49</f>
        <v>251</v>
      </c>
      <c r="D50" s="827">
        <f t="shared" ref="D50:G50" si="0">D9+D10+D11+D12+D13+D14+D16+D17+D20+D21+D22+D24+D25+D26+D27+D28+D29+D30+D31+D33+D34+D36+D37+D38+D40+D41+D42+D43+D45+D49</f>
        <v>1571</v>
      </c>
      <c r="E50" s="827">
        <f t="shared" si="0"/>
        <v>890</v>
      </c>
      <c r="F50" s="827">
        <f t="shared" si="0"/>
        <v>366</v>
      </c>
      <c r="G50" s="827">
        <f t="shared" si="0"/>
        <v>1320.5</v>
      </c>
      <c r="H50" s="706"/>
      <c r="I50" s="706"/>
      <c r="J50" s="705" t="s">
        <v>152</v>
      </c>
      <c r="K50" s="905" t="s">
        <v>4</v>
      </c>
    </row>
    <row r="51" spans="1:11" ht="15.75" customHeight="1" x14ac:dyDescent="0.2">
      <c r="A51" s="908"/>
      <c r="B51" s="707" t="s">
        <v>70</v>
      </c>
      <c r="C51" s="828">
        <f>C15+C18+C19+C23+C32+C35+C39+C44+C46+C48</f>
        <v>295</v>
      </c>
      <c r="D51" s="828">
        <f t="shared" ref="D51:G51" si="1">D15+D18+D19+D23+D32+D35+D39+D44+D46+D48</f>
        <v>559</v>
      </c>
      <c r="E51" s="828">
        <f t="shared" si="1"/>
        <v>234</v>
      </c>
      <c r="F51" s="828">
        <f t="shared" si="1"/>
        <v>38</v>
      </c>
      <c r="G51" s="828">
        <f t="shared" si="1"/>
        <v>641</v>
      </c>
      <c r="H51" s="708"/>
      <c r="I51" s="708"/>
      <c r="J51" s="709" t="s">
        <v>151</v>
      </c>
      <c r="K51" s="906"/>
    </row>
    <row r="52" spans="1:11" x14ac:dyDescent="0.2">
      <c r="A52" s="797" t="s">
        <v>759</v>
      </c>
      <c r="B52" s="732"/>
      <c r="C52" s="732"/>
      <c r="D52" s="732"/>
      <c r="E52" s="732"/>
      <c r="F52" s="732"/>
      <c r="G52" s="732"/>
      <c r="H52" s="648" t="s">
        <v>760</v>
      </c>
      <c r="K52" s="648" t="s">
        <v>760</v>
      </c>
    </row>
    <row r="53" spans="1:11" s="583" customFormat="1" x14ac:dyDescent="0.2">
      <c r="A53" s="734" t="s">
        <v>536</v>
      </c>
      <c r="B53" s="601"/>
      <c r="C53" s="602"/>
      <c r="D53" s="602"/>
      <c r="E53" s="602"/>
      <c r="F53" s="602"/>
      <c r="G53" s="602"/>
      <c r="H53" s="602"/>
      <c r="I53" s="602"/>
      <c r="J53" s="735"/>
      <c r="K53" s="603" t="s">
        <v>412</v>
      </c>
    </row>
  </sheetData>
  <mergeCells count="17">
    <mergeCell ref="K50:K51"/>
    <mergeCell ref="A50:A51"/>
    <mergeCell ref="E6:E8"/>
    <mergeCell ref="J6:J8"/>
    <mergeCell ref="B6:B8"/>
    <mergeCell ref="A6:A8"/>
    <mergeCell ref="G6:G8"/>
    <mergeCell ref="F6:F8"/>
    <mergeCell ref="C6:C8"/>
    <mergeCell ref="D6:D8"/>
    <mergeCell ref="A1:K1"/>
    <mergeCell ref="A2:K2"/>
    <mergeCell ref="A3:K3"/>
    <mergeCell ref="A4:K4"/>
    <mergeCell ref="K6:K8"/>
    <mergeCell ref="H6:H8"/>
    <mergeCell ref="I6:I8"/>
  </mergeCells>
  <phoneticPr fontId="0"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58"/>
  <sheetViews>
    <sheetView rightToLeft="1" view="pageBreakPreview" zoomScaleNormal="100" zoomScaleSheetLayoutView="100" workbookViewId="0">
      <selection activeCell="K6" sqref="K6:K8"/>
    </sheetView>
  </sheetViews>
  <sheetFormatPr defaultColWidth="8.7109375" defaultRowHeight="12.75" x14ac:dyDescent="0.2"/>
  <cols>
    <col min="1" max="1" width="23.42578125" style="609" customWidth="1"/>
    <col min="2" max="2" width="5.7109375" style="604" bestFit="1" customWidth="1"/>
    <col min="3" max="7" width="9" style="604" customWidth="1"/>
    <col min="8" max="9" width="9" style="604" hidden="1" customWidth="1"/>
    <col min="10" max="10" width="6.28515625" style="604" customWidth="1"/>
    <col min="11" max="11" width="21.7109375" style="137" customWidth="1"/>
    <col min="12" max="16384" width="8.7109375" style="137"/>
  </cols>
  <sheetData>
    <row r="1" spans="1:13" s="595" customFormat="1" ht="22.35" customHeight="1" x14ac:dyDescent="0.25">
      <c r="A1" s="896" t="s">
        <v>679</v>
      </c>
      <c r="B1" s="896"/>
      <c r="C1" s="896"/>
      <c r="D1" s="896"/>
      <c r="E1" s="896"/>
      <c r="F1" s="896"/>
      <c r="G1" s="896"/>
      <c r="H1" s="896"/>
      <c r="I1" s="896"/>
      <c r="J1" s="896"/>
      <c r="K1" s="896"/>
      <c r="L1" s="594"/>
      <c r="M1" s="594"/>
    </row>
    <row r="2" spans="1:13" s="595" customFormat="1" ht="18" x14ac:dyDescent="0.25">
      <c r="A2" s="896" t="s">
        <v>761</v>
      </c>
      <c r="B2" s="896"/>
      <c r="C2" s="896"/>
      <c r="D2" s="896"/>
      <c r="E2" s="896"/>
      <c r="F2" s="896"/>
      <c r="G2" s="896"/>
      <c r="H2" s="896"/>
      <c r="I2" s="896"/>
      <c r="J2" s="896"/>
      <c r="K2" s="896"/>
      <c r="L2" s="594"/>
      <c r="M2" s="594"/>
    </row>
    <row r="3" spans="1:13" s="595" customFormat="1" ht="32.25" customHeight="1" x14ac:dyDescent="0.2">
      <c r="A3" s="915" t="s">
        <v>680</v>
      </c>
      <c r="B3" s="915"/>
      <c r="C3" s="915"/>
      <c r="D3" s="915"/>
      <c r="E3" s="915"/>
      <c r="F3" s="915"/>
      <c r="G3" s="915"/>
      <c r="H3" s="915"/>
      <c r="I3" s="915"/>
      <c r="J3" s="915"/>
      <c r="K3" s="915"/>
    </row>
    <row r="4" spans="1:13" s="595" customFormat="1" ht="14.85" customHeight="1" x14ac:dyDescent="0.25">
      <c r="A4" s="898" t="s">
        <v>762</v>
      </c>
      <c r="B4" s="898"/>
      <c r="C4" s="898"/>
      <c r="D4" s="898"/>
      <c r="E4" s="898"/>
      <c r="F4" s="898"/>
      <c r="G4" s="898"/>
      <c r="H4" s="898"/>
      <c r="I4" s="898"/>
      <c r="J4" s="898"/>
      <c r="K4" s="898"/>
    </row>
    <row r="5" spans="1:13" ht="18" customHeight="1" x14ac:dyDescent="0.25">
      <c r="A5" s="605" t="s">
        <v>797</v>
      </c>
      <c r="B5" s="606"/>
      <c r="C5" s="607"/>
      <c r="D5" s="607"/>
      <c r="E5" s="607"/>
      <c r="F5" s="607"/>
      <c r="G5" s="607"/>
      <c r="H5" s="607"/>
      <c r="I5" s="607"/>
      <c r="J5" s="606"/>
      <c r="K5" s="608" t="s">
        <v>798</v>
      </c>
    </row>
    <row r="6" spans="1:13" ht="10.5" customHeight="1" thickBot="1" x14ac:dyDescent="0.25">
      <c r="A6" s="912" t="s">
        <v>43</v>
      </c>
      <c r="B6" s="909" t="s">
        <v>24</v>
      </c>
      <c r="C6" s="902">
        <v>2013</v>
      </c>
      <c r="D6" s="902">
        <v>2014</v>
      </c>
      <c r="E6" s="902">
        <v>2015</v>
      </c>
      <c r="F6" s="902">
        <v>2016</v>
      </c>
      <c r="G6" s="902">
        <v>2017</v>
      </c>
      <c r="H6" s="902">
        <v>2018</v>
      </c>
      <c r="I6" s="902">
        <v>2019</v>
      </c>
      <c r="J6" s="899" t="s">
        <v>25</v>
      </c>
      <c r="K6" s="899" t="s">
        <v>23</v>
      </c>
    </row>
    <row r="7" spans="1:13" ht="10.5" customHeight="1" thickBot="1" x14ac:dyDescent="0.25">
      <c r="A7" s="913"/>
      <c r="B7" s="910"/>
      <c r="C7" s="903"/>
      <c r="D7" s="903"/>
      <c r="E7" s="903"/>
      <c r="F7" s="903"/>
      <c r="G7" s="903"/>
      <c r="H7" s="903"/>
      <c r="I7" s="903"/>
      <c r="J7" s="900"/>
      <c r="K7" s="900"/>
    </row>
    <row r="8" spans="1:13" ht="10.5" customHeight="1" x14ac:dyDescent="0.2">
      <c r="A8" s="914"/>
      <c r="B8" s="911"/>
      <c r="C8" s="904"/>
      <c r="D8" s="904"/>
      <c r="E8" s="904"/>
      <c r="F8" s="904"/>
      <c r="G8" s="904"/>
      <c r="H8" s="904"/>
      <c r="I8" s="904"/>
      <c r="J8" s="901"/>
      <c r="K8" s="901"/>
    </row>
    <row r="9" spans="1:13" ht="15.75" customHeight="1" thickBot="1" x14ac:dyDescent="0.25">
      <c r="A9" s="658" t="s">
        <v>652</v>
      </c>
      <c r="B9" s="659" t="s">
        <v>70</v>
      </c>
      <c r="C9" s="392">
        <v>0</v>
      </c>
      <c r="D9" s="392">
        <v>0</v>
      </c>
      <c r="E9" s="392">
        <v>0</v>
      </c>
      <c r="F9" s="392">
        <v>0</v>
      </c>
      <c r="G9" s="392">
        <v>50</v>
      </c>
      <c r="H9" s="392"/>
      <c r="I9" s="392"/>
      <c r="J9" s="659" t="s">
        <v>151</v>
      </c>
      <c r="K9" s="660" t="s">
        <v>653</v>
      </c>
    </row>
    <row r="10" spans="1:13" s="364" customFormat="1" ht="15.75" customHeight="1" thickBot="1" x14ac:dyDescent="0.25">
      <c r="A10" s="655" t="s">
        <v>651</v>
      </c>
      <c r="B10" s="651" t="s">
        <v>69</v>
      </c>
      <c r="C10" s="656">
        <v>0</v>
      </c>
      <c r="D10" s="656">
        <v>0</v>
      </c>
      <c r="E10" s="656">
        <v>0</v>
      </c>
      <c r="F10" s="656">
        <v>11</v>
      </c>
      <c r="G10" s="656">
        <v>650</v>
      </c>
      <c r="H10" s="656"/>
      <c r="I10" s="656"/>
      <c r="J10" s="650" t="s">
        <v>152</v>
      </c>
      <c r="K10" s="657" t="s">
        <v>667</v>
      </c>
    </row>
    <row r="11" spans="1:13" ht="15.75" customHeight="1" thickBot="1" x14ac:dyDescent="0.25">
      <c r="A11" s="652" t="s">
        <v>649</v>
      </c>
      <c r="B11" s="649" t="s">
        <v>70</v>
      </c>
      <c r="C11" s="653">
        <v>0</v>
      </c>
      <c r="D11" s="653">
        <v>0</v>
      </c>
      <c r="E11" s="653">
        <v>0</v>
      </c>
      <c r="F11" s="653">
        <v>19</v>
      </c>
      <c r="G11" s="653">
        <v>1252</v>
      </c>
      <c r="H11" s="653"/>
      <c r="I11" s="653"/>
      <c r="J11" s="649" t="s">
        <v>151</v>
      </c>
      <c r="K11" s="654" t="s">
        <v>668</v>
      </c>
    </row>
    <row r="12" spans="1:13" s="364" customFormat="1" ht="16.5" customHeight="1" thickBot="1" x14ac:dyDescent="0.25">
      <c r="A12" s="655" t="s">
        <v>650</v>
      </c>
      <c r="B12" s="651" t="s">
        <v>69</v>
      </c>
      <c r="C12" s="656">
        <v>0</v>
      </c>
      <c r="D12" s="656">
        <v>0</v>
      </c>
      <c r="E12" s="656">
        <v>0</v>
      </c>
      <c r="F12" s="656">
        <v>0</v>
      </c>
      <c r="G12" s="656">
        <v>2072</v>
      </c>
      <c r="H12" s="656"/>
      <c r="I12" s="656"/>
      <c r="J12" s="650" t="s">
        <v>152</v>
      </c>
      <c r="K12" s="657" t="s">
        <v>669</v>
      </c>
    </row>
    <row r="13" spans="1:13" ht="15.75" customHeight="1" thickBot="1" x14ac:dyDescent="0.25">
      <c r="A13" s="652" t="s">
        <v>645</v>
      </c>
      <c r="B13" s="649" t="s">
        <v>69</v>
      </c>
      <c r="C13" s="653">
        <v>0</v>
      </c>
      <c r="D13" s="653">
        <v>0</v>
      </c>
      <c r="E13" s="653">
        <v>0</v>
      </c>
      <c r="F13" s="653">
        <v>51</v>
      </c>
      <c r="G13" s="653">
        <v>0</v>
      </c>
      <c r="H13" s="653"/>
      <c r="I13" s="653"/>
      <c r="J13" s="649" t="s">
        <v>152</v>
      </c>
      <c r="K13" s="654" t="s">
        <v>670</v>
      </c>
    </row>
    <row r="14" spans="1:13" s="364" customFormat="1" ht="15.75" customHeight="1" thickBot="1" x14ac:dyDescent="0.25">
      <c r="A14" s="655" t="s">
        <v>646</v>
      </c>
      <c r="B14" s="651" t="s">
        <v>69</v>
      </c>
      <c r="C14" s="656">
        <v>0</v>
      </c>
      <c r="D14" s="656">
        <v>0</v>
      </c>
      <c r="E14" s="656">
        <v>0</v>
      </c>
      <c r="F14" s="656">
        <v>30</v>
      </c>
      <c r="G14" s="656">
        <v>0</v>
      </c>
      <c r="H14" s="656"/>
      <c r="I14" s="656"/>
      <c r="J14" s="650" t="s">
        <v>152</v>
      </c>
      <c r="K14" s="657" t="s">
        <v>654</v>
      </c>
    </row>
    <row r="15" spans="1:13" ht="15.75" customHeight="1" thickBot="1" x14ac:dyDescent="0.25">
      <c r="A15" s="652" t="s">
        <v>647</v>
      </c>
      <c r="B15" s="649" t="s">
        <v>69</v>
      </c>
      <c r="C15" s="653">
        <v>0</v>
      </c>
      <c r="D15" s="653">
        <v>0</v>
      </c>
      <c r="E15" s="653">
        <v>0</v>
      </c>
      <c r="F15" s="653">
        <v>147</v>
      </c>
      <c r="G15" s="653">
        <v>0</v>
      </c>
      <c r="H15" s="653"/>
      <c r="I15" s="653"/>
      <c r="J15" s="649" t="s">
        <v>152</v>
      </c>
      <c r="K15" s="654" t="s">
        <v>655</v>
      </c>
    </row>
    <row r="16" spans="1:13" s="583" customFormat="1" ht="16.5" thickBot="1" x14ac:dyDescent="0.25">
      <c r="A16" s="655" t="s">
        <v>123</v>
      </c>
      <c r="B16" s="651" t="s">
        <v>69</v>
      </c>
      <c r="C16" s="656">
        <v>0</v>
      </c>
      <c r="D16" s="656">
        <v>0</v>
      </c>
      <c r="E16" s="656">
        <v>0</v>
      </c>
      <c r="F16" s="656">
        <v>0</v>
      </c>
      <c r="G16" s="656">
        <v>0</v>
      </c>
      <c r="H16" s="656"/>
      <c r="I16" s="656"/>
      <c r="J16" s="650" t="s">
        <v>152</v>
      </c>
      <c r="K16" s="657" t="s">
        <v>124</v>
      </c>
    </row>
    <row r="17" spans="1:11" s="583" customFormat="1" ht="16.5" thickBot="1" x14ac:dyDescent="0.25">
      <c r="A17" s="652" t="s">
        <v>192</v>
      </c>
      <c r="B17" s="649" t="s">
        <v>70</v>
      </c>
      <c r="C17" s="653">
        <v>0</v>
      </c>
      <c r="D17" s="653">
        <v>0</v>
      </c>
      <c r="E17" s="653">
        <v>0</v>
      </c>
      <c r="F17" s="653">
        <v>0</v>
      </c>
      <c r="G17" s="653">
        <v>0</v>
      </c>
      <c r="H17" s="653"/>
      <c r="I17" s="653"/>
      <c r="J17" s="649" t="s">
        <v>151</v>
      </c>
      <c r="K17" s="654" t="s">
        <v>193</v>
      </c>
    </row>
    <row r="18" spans="1:11" s="583" customFormat="1" ht="16.5" thickBot="1" x14ac:dyDescent="0.25">
      <c r="A18" s="655" t="s">
        <v>127</v>
      </c>
      <c r="B18" s="651" t="s">
        <v>69</v>
      </c>
      <c r="C18" s="656">
        <v>0</v>
      </c>
      <c r="D18" s="656">
        <v>0</v>
      </c>
      <c r="E18" s="656">
        <v>0</v>
      </c>
      <c r="F18" s="656">
        <v>0</v>
      </c>
      <c r="G18" s="656">
        <v>0</v>
      </c>
      <c r="H18" s="656"/>
      <c r="I18" s="656"/>
      <c r="J18" s="650" t="s">
        <v>152</v>
      </c>
      <c r="K18" s="657" t="s">
        <v>128</v>
      </c>
    </row>
    <row r="19" spans="1:11" s="583" customFormat="1" ht="16.5" thickBot="1" x14ac:dyDescent="0.25">
      <c r="A19" s="652" t="s">
        <v>260</v>
      </c>
      <c r="B19" s="649" t="s">
        <v>70</v>
      </c>
      <c r="C19" s="653">
        <v>1044</v>
      </c>
      <c r="D19" s="653">
        <v>886</v>
      </c>
      <c r="E19" s="653">
        <v>0</v>
      </c>
      <c r="F19" s="653">
        <v>0</v>
      </c>
      <c r="G19" s="653">
        <v>0</v>
      </c>
      <c r="H19" s="653"/>
      <c r="I19" s="653"/>
      <c r="J19" s="649" t="s">
        <v>151</v>
      </c>
      <c r="K19" s="654" t="s">
        <v>281</v>
      </c>
    </row>
    <row r="20" spans="1:11" s="583" customFormat="1" ht="16.5" thickBot="1" x14ac:dyDescent="0.25">
      <c r="A20" s="655" t="s">
        <v>191</v>
      </c>
      <c r="B20" s="651" t="s">
        <v>69</v>
      </c>
      <c r="C20" s="656">
        <v>0</v>
      </c>
      <c r="D20" s="656">
        <v>0</v>
      </c>
      <c r="E20" s="656">
        <v>0</v>
      </c>
      <c r="F20" s="656">
        <v>0</v>
      </c>
      <c r="G20" s="656">
        <v>0</v>
      </c>
      <c r="H20" s="656"/>
      <c r="I20" s="656"/>
      <c r="J20" s="650" t="s">
        <v>152</v>
      </c>
      <c r="K20" s="657" t="s">
        <v>189</v>
      </c>
    </row>
    <row r="21" spans="1:11" s="583" customFormat="1" ht="16.5" thickBot="1" x14ac:dyDescent="0.25">
      <c r="A21" s="652" t="s">
        <v>125</v>
      </c>
      <c r="B21" s="649" t="s">
        <v>69</v>
      </c>
      <c r="C21" s="653">
        <v>3221.5</v>
      </c>
      <c r="D21" s="653">
        <v>0</v>
      </c>
      <c r="E21" s="653">
        <v>0</v>
      </c>
      <c r="F21" s="653">
        <v>0</v>
      </c>
      <c r="G21" s="653">
        <v>0</v>
      </c>
      <c r="H21" s="653"/>
      <c r="I21" s="653"/>
      <c r="J21" s="649" t="s">
        <v>152</v>
      </c>
      <c r="K21" s="654" t="s">
        <v>126</v>
      </c>
    </row>
    <row r="22" spans="1:11" s="583" customFormat="1" ht="16.5" thickBot="1" x14ac:dyDescent="0.25">
      <c r="A22" s="655" t="s">
        <v>264</v>
      </c>
      <c r="B22" s="651" t="s">
        <v>69</v>
      </c>
      <c r="C22" s="656">
        <v>0</v>
      </c>
      <c r="D22" s="656">
        <v>0</v>
      </c>
      <c r="E22" s="656">
        <v>0</v>
      </c>
      <c r="F22" s="656">
        <v>0</v>
      </c>
      <c r="G22" s="656">
        <v>0</v>
      </c>
      <c r="H22" s="656"/>
      <c r="I22" s="656"/>
      <c r="J22" s="650" t="s">
        <v>152</v>
      </c>
      <c r="K22" s="657" t="s">
        <v>254</v>
      </c>
    </row>
    <row r="23" spans="1:11" s="583" customFormat="1" ht="16.5" thickBot="1" x14ac:dyDescent="0.25">
      <c r="A23" s="652" t="s">
        <v>266</v>
      </c>
      <c r="B23" s="649" t="s">
        <v>69</v>
      </c>
      <c r="C23" s="653">
        <v>3513</v>
      </c>
      <c r="D23" s="653">
        <v>1507</v>
      </c>
      <c r="E23" s="653">
        <v>0</v>
      </c>
      <c r="F23" s="653">
        <v>0</v>
      </c>
      <c r="G23" s="653">
        <v>0</v>
      </c>
      <c r="H23" s="653"/>
      <c r="I23" s="653"/>
      <c r="J23" s="649" t="s">
        <v>152</v>
      </c>
      <c r="K23" s="654" t="s">
        <v>258</v>
      </c>
    </row>
    <row r="24" spans="1:11" s="583" customFormat="1" ht="16.5" thickBot="1" x14ac:dyDescent="0.25">
      <c r="A24" s="655" t="s">
        <v>269</v>
      </c>
      <c r="B24" s="651" t="s">
        <v>69</v>
      </c>
      <c r="C24" s="656">
        <v>730</v>
      </c>
      <c r="D24" s="656">
        <v>69</v>
      </c>
      <c r="E24" s="656">
        <v>0</v>
      </c>
      <c r="F24" s="656">
        <v>0</v>
      </c>
      <c r="G24" s="656">
        <v>0</v>
      </c>
      <c r="H24" s="656"/>
      <c r="I24" s="656"/>
      <c r="J24" s="650" t="s">
        <v>152</v>
      </c>
      <c r="K24" s="657" t="s">
        <v>259</v>
      </c>
    </row>
    <row r="25" spans="1:11" s="583" customFormat="1" ht="16.5" thickBot="1" x14ac:dyDescent="0.25">
      <c r="A25" s="652" t="s">
        <v>262</v>
      </c>
      <c r="B25" s="649" t="s">
        <v>69</v>
      </c>
      <c r="C25" s="653">
        <v>1676</v>
      </c>
      <c r="D25" s="653">
        <v>638</v>
      </c>
      <c r="E25" s="653">
        <v>2571.5</v>
      </c>
      <c r="F25" s="653">
        <v>2</v>
      </c>
      <c r="G25" s="653">
        <v>234</v>
      </c>
      <c r="H25" s="653"/>
      <c r="I25" s="653"/>
      <c r="J25" s="649" t="s">
        <v>152</v>
      </c>
      <c r="K25" s="654" t="s">
        <v>253</v>
      </c>
    </row>
    <row r="26" spans="1:11" s="583" customFormat="1" ht="16.5" thickBot="1" x14ac:dyDescent="0.25">
      <c r="A26" s="655" t="s">
        <v>164</v>
      </c>
      <c r="B26" s="651" t="s">
        <v>69</v>
      </c>
      <c r="C26" s="656">
        <v>0</v>
      </c>
      <c r="D26" s="656">
        <v>0</v>
      </c>
      <c r="E26" s="656">
        <v>0</v>
      </c>
      <c r="F26" s="656">
        <v>0</v>
      </c>
      <c r="G26" s="656">
        <v>0</v>
      </c>
      <c r="H26" s="656"/>
      <c r="I26" s="656"/>
      <c r="J26" s="650" t="s">
        <v>152</v>
      </c>
      <c r="K26" s="657" t="s">
        <v>165</v>
      </c>
    </row>
    <row r="27" spans="1:11" s="583" customFormat="1" ht="16.5" thickBot="1" x14ac:dyDescent="0.25">
      <c r="A27" s="652" t="s">
        <v>267</v>
      </c>
      <c r="B27" s="649" t="s">
        <v>69</v>
      </c>
      <c r="C27" s="653">
        <v>3236</v>
      </c>
      <c r="D27" s="653">
        <v>333</v>
      </c>
      <c r="E27" s="653">
        <v>0</v>
      </c>
      <c r="F27" s="653">
        <v>0</v>
      </c>
      <c r="G27" s="653">
        <v>0</v>
      </c>
      <c r="H27" s="653"/>
      <c r="I27" s="653"/>
      <c r="J27" s="649" t="s">
        <v>152</v>
      </c>
      <c r="K27" s="654" t="s">
        <v>256</v>
      </c>
    </row>
    <row r="28" spans="1:11" s="583" customFormat="1" ht="16.5" thickBot="1" x14ac:dyDescent="0.25">
      <c r="A28" s="655" t="s">
        <v>268</v>
      </c>
      <c r="B28" s="651" t="s">
        <v>70</v>
      </c>
      <c r="C28" s="656">
        <v>1539</v>
      </c>
      <c r="D28" s="656">
        <v>2153</v>
      </c>
      <c r="E28" s="656">
        <v>0</v>
      </c>
      <c r="F28" s="656">
        <v>0</v>
      </c>
      <c r="G28" s="656">
        <v>0</v>
      </c>
      <c r="H28" s="656"/>
      <c r="I28" s="656"/>
      <c r="J28" s="650" t="s">
        <v>151</v>
      </c>
      <c r="K28" s="657" t="s">
        <v>257</v>
      </c>
    </row>
    <row r="29" spans="1:11" s="583" customFormat="1" ht="16.5" thickBot="1" x14ac:dyDescent="0.25">
      <c r="A29" s="652" t="s">
        <v>116</v>
      </c>
      <c r="B29" s="649" t="s">
        <v>69</v>
      </c>
      <c r="C29" s="653">
        <v>0</v>
      </c>
      <c r="D29" s="653">
        <v>0</v>
      </c>
      <c r="E29" s="653">
        <v>0</v>
      </c>
      <c r="F29" s="653">
        <v>0</v>
      </c>
      <c r="G29" s="653">
        <v>0</v>
      </c>
      <c r="H29" s="653"/>
      <c r="I29" s="653"/>
      <c r="J29" s="649" t="s">
        <v>152</v>
      </c>
      <c r="K29" s="654" t="s">
        <v>251</v>
      </c>
    </row>
    <row r="30" spans="1:11" s="583" customFormat="1" ht="16.5" thickBot="1" x14ac:dyDescent="0.25">
      <c r="A30" s="655" t="s">
        <v>121</v>
      </c>
      <c r="B30" s="651" t="s">
        <v>69</v>
      </c>
      <c r="C30" s="656">
        <v>0</v>
      </c>
      <c r="D30" s="656">
        <v>0</v>
      </c>
      <c r="E30" s="656">
        <v>0</v>
      </c>
      <c r="F30" s="656">
        <v>0</v>
      </c>
      <c r="G30" s="656">
        <v>0</v>
      </c>
      <c r="H30" s="656"/>
      <c r="I30" s="656"/>
      <c r="J30" s="650" t="s">
        <v>152</v>
      </c>
      <c r="K30" s="657" t="s">
        <v>122</v>
      </c>
    </row>
    <row r="31" spans="1:11" s="583" customFormat="1" ht="16.5" thickBot="1" x14ac:dyDescent="0.25">
      <c r="A31" s="652" t="s">
        <v>114</v>
      </c>
      <c r="B31" s="649" t="s">
        <v>70</v>
      </c>
      <c r="C31" s="653">
        <v>0</v>
      </c>
      <c r="D31" s="653">
        <v>0</v>
      </c>
      <c r="E31" s="653">
        <v>0</v>
      </c>
      <c r="F31" s="653">
        <v>0</v>
      </c>
      <c r="G31" s="653">
        <v>0</v>
      </c>
      <c r="H31" s="653"/>
      <c r="I31" s="653"/>
      <c r="J31" s="649" t="s">
        <v>151</v>
      </c>
      <c r="K31" s="654" t="s">
        <v>115</v>
      </c>
    </row>
    <row r="32" spans="1:11" s="583" customFormat="1" ht="16.5" thickBot="1" x14ac:dyDescent="0.25">
      <c r="A32" s="655" t="s">
        <v>263</v>
      </c>
      <c r="B32" s="651" t="s">
        <v>70</v>
      </c>
      <c r="C32" s="656">
        <v>181</v>
      </c>
      <c r="D32" s="656">
        <v>0</v>
      </c>
      <c r="E32" s="656">
        <v>0</v>
      </c>
      <c r="F32" s="656">
        <v>0</v>
      </c>
      <c r="G32" s="656">
        <v>4</v>
      </c>
      <c r="H32" s="656"/>
      <c r="I32" s="656"/>
      <c r="J32" s="650" t="s">
        <v>151</v>
      </c>
      <c r="K32" s="657" t="s">
        <v>85</v>
      </c>
    </row>
    <row r="33" spans="1:11" s="583" customFormat="1" ht="16.5" thickBot="1" x14ac:dyDescent="0.25">
      <c r="A33" s="652" t="s">
        <v>117</v>
      </c>
      <c r="B33" s="649" t="s">
        <v>69</v>
      </c>
      <c r="C33" s="653">
        <v>0</v>
      </c>
      <c r="D33" s="653">
        <v>0</v>
      </c>
      <c r="E33" s="653">
        <v>0</v>
      </c>
      <c r="F33" s="653">
        <v>0</v>
      </c>
      <c r="G33" s="653">
        <v>0</v>
      </c>
      <c r="H33" s="653"/>
      <c r="I33" s="653"/>
      <c r="J33" s="649" t="s">
        <v>152</v>
      </c>
      <c r="K33" s="654" t="s">
        <v>118</v>
      </c>
    </row>
    <row r="34" spans="1:11" s="583" customFormat="1" ht="16.5" thickBot="1" x14ac:dyDescent="0.25">
      <c r="A34" s="655" t="s">
        <v>119</v>
      </c>
      <c r="B34" s="651" t="s">
        <v>69</v>
      </c>
      <c r="C34" s="656">
        <v>0</v>
      </c>
      <c r="D34" s="656">
        <v>0</v>
      </c>
      <c r="E34" s="656">
        <v>0</v>
      </c>
      <c r="F34" s="656">
        <v>0</v>
      </c>
      <c r="G34" s="656">
        <v>0</v>
      </c>
      <c r="H34" s="656"/>
      <c r="I34" s="656"/>
      <c r="J34" s="650" t="s">
        <v>152</v>
      </c>
      <c r="K34" s="657" t="s">
        <v>120</v>
      </c>
    </row>
    <row r="35" spans="1:11" s="583" customFormat="1" ht="16.5" thickBot="1" x14ac:dyDescent="0.25">
      <c r="A35" s="652" t="s">
        <v>190</v>
      </c>
      <c r="B35" s="649" t="s">
        <v>69</v>
      </c>
      <c r="C35" s="653">
        <v>0</v>
      </c>
      <c r="D35" s="653">
        <v>0</v>
      </c>
      <c r="E35" s="653">
        <v>0</v>
      </c>
      <c r="F35" s="653">
        <v>0</v>
      </c>
      <c r="G35" s="653">
        <v>0</v>
      </c>
      <c r="H35" s="653"/>
      <c r="I35" s="653"/>
      <c r="J35" s="649" t="s">
        <v>152</v>
      </c>
      <c r="K35" s="654" t="s">
        <v>194</v>
      </c>
    </row>
    <row r="36" spans="1:11" s="583" customFormat="1" ht="16.5" thickBot="1" x14ac:dyDescent="0.25">
      <c r="A36" s="655" t="s">
        <v>129</v>
      </c>
      <c r="B36" s="651" t="s">
        <v>69</v>
      </c>
      <c r="C36" s="656">
        <v>0</v>
      </c>
      <c r="D36" s="656">
        <v>0</v>
      </c>
      <c r="E36" s="656">
        <v>0</v>
      </c>
      <c r="F36" s="656">
        <v>0</v>
      </c>
      <c r="G36" s="656">
        <v>0</v>
      </c>
      <c r="H36" s="656"/>
      <c r="I36" s="656"/>
      <c r="J36" s="650" t="s">
        <v>152</v>
      </c>
      <c r="K36" s="657" t="s">
        <v>130</v>
      </c>
    </row>
    <row r="37" spans="1:11" s="583" customFormat="1" ht="16.5" thickBot="1" x14ac:dyDescent="0.25">
      <c r="A37" s="652" t="s">
        <v>261</v>
      </c>
      <c r="B37" s="649" t="s">
        <v>69</v>
      </c>
      <c r="C37" s="653">
        <v>0</v>
      </c>
      <c r="D37" s="653">
        <v>0</v>
      </c>
      <c r="E37" s="653">
        <v>0</v>
      </c>
      <c r="F37" s="653">
        <v>0</v>
      </c>
      <c r="G37" s="653">
        <v>0</v>
      </c>
      <c r="H37" s="653"/>
      <c r="I37" s="653"/>
      <c r="J37" s="649" t="s">
        <v>152</v>
      </c>
      <c r="K37" s="654" t="s">
        <v>252</v>
      </c>
    </row>
    <row r="38" spans="1:11" s="583" customFormat="1" ht="16.5" thickBot="1" x14ac:dyDescent="0.25">
      <c r="A38" s="655" t="s">
        <v>392</v>
      </c>
      <c r="B38" s="651" t="s">
        <v>69</v>
      </c>
      <c r="C38" s="656">
        <v>0</v>
      </c>
      <c r="D38" s="656">
        <v>3215</v>
      </c>
      <c r="E38" s="656">
        <v>0</v>
      </c>
      <c r="F38" s="656">
        <v>0</v>
      </c>
      <c r="G38" s="656">
        <v>0</v>
      </c>
      <c r="H38" s="656"/>
      <c r="I38" s="656"/>
      <c r="J38" s="650" t="s">
        <v>152</v>
      </c>
      <c r="K38" s="657" t="s">
        <v>393</v>
      </c>
    </row>
    <row r="39" spans="1:11" s="583" customFormat="1" ht="16.5" thickBot="1" x14ac:dyDescent="0.25">
      <c r="A39" s="652" t="s">
        <v>398</v>
      </c>
      <c r="B39" s="649" t="s">
        <v>69</v>
      </c>
      <c r="C39" s="653">
        <v>0</v>
      </c>
      <c r="D39" s="653">
        <v>941.5</v>
      </c>
      <c r="E39" s="653">
        <v>0</v>
      </c>
      <c r="F39" s="653">
        <v>0</v>
      </c>
      <c r="G39" s="653">
        <v>0</v>
      </c>
      <c r="H39" s="653"/>
      <c r="I39" s="653"/>
      <c r="J39" s="649" t="s">
        <v>152</v>
      </c>
      <c r="K39" s="654" t="s">
        <v>406</v>
      </c>
    </row>
    <row r="40" spans="1:11" s="583" customFormat="1" ht="16.5" thickBot="1" x14ac:dyDescent="0.25">
      <c r="A40" s="655" t="s">
        <v>399</v>
      </c>
      <c r="B40" s="651" t="s">
        <v>70</v>
      </c>
      <c r="C40" s="656">
        <v>0</v>
      </c>
      <c r="D40" s="656">
        <v>18</v>
      </c>
      <c r="E40" s="656">
        <v>0</v>
      </c>
      <c r="F40" s="656">
        <v>0</v>
      </c>
      <c r="G40" s="656">
        <v>0</v>
      </c>
      <c r="H40" s="656"/>
      <c r="I40" s="656"/>
      <c r="J40" s="650" t="s">
        <v>151</v>
      </c>
      <c r="K40" s="657" t="s">
        <v>404</v>
      </c>
    </row>
    <row r="41" spans="1:11" s="583" customFormat="1" ht="16.5" thickBot="1" x14ac:dyDescent="0.25">
      <c r="A41" s="652" t="s">
        <v>400</v>
      </c>
      <c r="B41" s="649" t="s">
        <v>69</v>
      </c>
      <c r="C41" s="653">
        <v>0</v>
      </c>
      <c r="D41" s="653">
        <v>32</v>
      </c>
      <c r="E41" s="653">
        <v>0</v>
      </c>
      <c r="F41" s="653">
        <v>0</v>
      </c>
      <c r="G41" s="653">
        <v>0</v>
      </c>
      <c r="H41" s="653"/>
      <c r="I41" s="653"/>
      <c r="J41" s="649" t="s">
        <v>152</v>
      </c>
      <c r="K41" s="654" t="s">
        <v>405</v>
      </c>
    </row>
    <row r="42" spans="1:11" s="583" customFormat="1" ht="16.5" thickBot="1" x14ac:dyDescent="0.25">
      <c r="A42" s="655" t="s">
        <v>394</v>
      </c>
      <c r="B42" s="651" t="s">
        <v>70</v>
      </c>
      <c r="C42" s="656">
        <v>0</v>
      </c>
      <c r="D42" s="656">
        <v>7</v>
      </c>
      <c r="E42" s="656">
        <v>0</v>
      </c>
      <c r="F42" s="656">
        <v>0</v>
      </c>
      <c r="G42" s="656">
        <v>0</v>
      </c>
      <c r="H42" s="656"/>
      <c r="I42" s="656"/>
      <c r="J42" s="650" t="s">
        <v>151</v>
      </c>
      <c r="K42" s="657" t="s">
        <v>395</v>
      </c>
    </row>
    <row r="43" spans="1:11" s="583" customFormat="1" ht="16.5" thickBot="1" x14ac:dyDescent="0.25">
      <c r="A43" s="652" t="s">
        <v>401</v>
      </c>
      <c r="B43" s="649" t="s">
        <v>69</v>
      </c>
      <c r="C43" s="653">
        <v>0</v>
      </c>
      <c r="D43" s="653">
        <v>868</v>
      </c>
      <c r="E43" s="653">
        <v>0</v>
      </c>
      <c r="F43" s="653">
        <v>0</v>
      </c>
      <c r="G43" s="653">
        <v>0</v>
      </c>
      <c r="H43" s="653"/>
      <c r="I43" s="653"/>
      <c r="J43" s="649" t="s">
        <v>152</v>
      </c>
      <c r="K43" s="654" t="s">
        <v>282</v>
      </c>
    </row>
    <row r="44" spans="1:11" s="583" customFormat="1" ht="16.5" thickBot="1" x14ac:dyDescent="0.25">
      <c r="A44" s="655" t="s">
        <v>402</v>
      </c>
      <c r="B44" s="651" t="s">
        <v>69</v>
      </c>
      <c r="C44" s="656">
        <v>0</v>
      </c>
      <c r="D44" s="656">
        <v>15</v>
      </c>
      <c r="E44" s="656">
        <v>0</v>
      </c>
      <c r="F44" s="656">
        <v>0</v>
      </c>
      <c r="G44" s="656">
        <v>0</v>
      </c>
      <c r="H44" s="656"/>
      <c r="I44" s="656"/>
      <c r="J44" s="650" t="s">
        <v>152</v>
      </c>
      <c r="K44" s="657" t="s">
        <v>403</v>
      </c>
    </row>
    <row r="45" spans="1:11" s="583" customFormat="1" ht="16.5" thickBot="1" x14ac:dyDescent="0.25">
      <c r="A45" s="652" t="s">
        <v>113</v>
      </c>
      <c r="B45" s="649" t="s">
        <v>70</v>
      </c>
      <c r="C45" s="653">
        <v>1618</v>
      </c>
      <c r="D45" s="653">
        <v>190</v>
      </c>
      <c r="E45" s="653">
        <v>0</v>
      </c>
      <c r="F45" s="653">
        <v>0</v>
      </c>
      <c r="G45" s="653">
        <v>0</v>
      </c>
      <c r="H45" s="653"/>
      <c r="I45" s="653"/>
      <c r="J45" s="649" t="s">
        <v>151</v>
      </c>
      <c r="K45" s="654" t="s">
        <v>73</v>
      </c>
    </row>
    <row r="46" spans="1:11" s="583" customFormat="1" ht="16.5" thickBot="1" x14ac:dyDescent="0.25">
      <c r="A46" s="655" t="s">
        <v>265</v>
      </c>
      <c r="B46" s="651" t="s">
        <v>69</v>
      </c>
      <c r="C46" s="656">
        <v>0</v>
      </c>
      <c r="D46" s="656">
        <v>0</v>
      </c>
      <c r="E46" s="656">
        <v>0</v>
      </c>
      <c r="F46" s="656">
        <v>0</v>
      </c>
      <c r="G46" s="656">
        <v>0</v>
      </c>
      <c r="H46" s="656"/>
      <c r="I46" s="656"/>
      <c r="J46" s="650" t="s">
        <v>152</v>
      </c>
      <c r="K46" s="657" t="s">
        <v>255</v>
      </c>
    </row>
    <row r="47" spans="1:11" s="583" customFormat="1" ht="17.25" customHeight="1" thickBot="1" x14ac:dyDescent="0.25">
      <c r="A47" s="652" t="s">
        <v>567</v>
      </c>
      <c r="B47" s="649" t="s">
        <v>69</v>
      </c>
      <c r="C47" s="653">
        <v>0</v>
      </c>
      <c r="D47" s="653">
        <v>0</v>
      </c>
      <c r="E47" s="653">
        <v>2849.5</v>
      </c>
      <c r="F47" s="653">
        <v>0</v>
      </c>
      <c r="G47" s="653">
        <v>606</v>
      </c>
      <c r="H47" s="653"/>
      <c r="I47" s="653"/>
      <c r="J47" s="649" t="s">
        <v>152</v>
      </c>
      <c r="K47" s="654" t="s">
        <v>187</v>
      </c>
    </row>
    <row r="48" spans="1:11" s="583" customFormat="1" ht="16.5" thickBot="1" x14ac:dyDescent="0.25">
      <c r="A48" s="655" t="s">
        <v>568</v>
      </c>
      <c r="B48" s="651" t="s">
        <v>70</v>
      </c>
      <c r="C48" s="656">
        <v>0</v>
      </c>
      <c r="D48" s="656">
        <v>0</v>
      </c>
      <c r="E48" s="656">
        <v>1476.5</v>
      </c>
      <c r="F48" s="656">
        <v>0</v>
      </c>
      <c r="G48" s="656">
        <v>0</v>
      </c>
      <c r="H48" s="656"/>
      <c r="I48" s="656"/>
      <c r="J48" s="650" t="s">
        <v>151</v>
      </c>
      <c r="K48" s="657" t="s">
        <v>561</v>
      </c>
    </row>
    <row r="49" spans="1:11" s="583" customFormat="1" ht="16.5" thickBot="1" x14ac:dyDescent="0.25">
      <c r="A49" s="652" t="s">
        <v>573</v>
      </c>
      <c r="B49" s="649" t="s">
        <v>70</v>
      </c>
      <c r="C49" s="653">
        <v>0</v>
      </c>
      <c r="D49" s="653">
        <v>0</v>
      </c>
      <c r="E49" s="653">
        <v>1084</v>
      </c>
      <c r="F49" s="653">
        <v>0</v>
      </c>
      <c r="G49" s="653">
        <v>0</v>
      </c>
      <c r="H49" s="653"/>
      <c r="I49" s="653"/>
      <c r="J49" s="649" t="s">
        <v>151</v>
      </c>
      <c r="K49" s="654" t="s">
        <v>562</v>
      </c>
    </row>
    <row r="50" spans="1:11" s="583" customFormat="1" ht="16.5" thickBot="1" x14ac:dyDescent="0.25">
      <c r="A50" s="655" t="s">
        <v>569</v>
      </c>
      <c r="B50" s="651" t="s">
        <v>69</v>
      </c>
      <c r="C50" s="656">
        <v>0</v>
      </c>
      <c r="D50" s="656">
        <v>0</v>
      </c>
      <c r="E50" s="656">
        <v>253.1</v>
      </c>
      <c r="F50" s="656">
        <v>25</v>
      </c>
      <c r="G50" s="656">
        <v>0</v>
      </c>
      <c r="H50" s="656"/>
      <c r="I50" s="656"/>
      <c r="J50" s="650" t="s">
        <v>152</v>
      </c>
      <c r="K50" s="657" t="s">
        <v>563</v>
      </c>
    </row>
    <row r="51" spans="1:11" s="583" customFormat="1" ht="16.5" thickBot="1" x14ac:dyDescent="0.25">
      <c r="A51" s="652" t="s">
        <v>570</v>
      </c>
      <c r="B51" s="649" t="s">
        <v>69</v>
      </c>
      <c r="C51" s="653">
        <v>0</v>
      </c>
      <c r="D51" s="653">
        <v>0</v>
      </c>
      <c r="E51" s="653">
        <v>3102</v>
      </c>
      <c r="F51" s="653">
        <v>798</v>
      </c>
      <c r="G51" s="653">
        <v>0</v>
      </c>
      <c r="H51" s="653"/>
      <c r="I51" s="653"/>
      <c r="J51" s="649" t="s">
        <v>152</v>
      </c>
      <c r="K51" s="654" t="s">
        <v>564</v>
      </c>
    </row>
    <row r="52" spans="1:11" s="583" customFormat="1" ht="16.5" thickBot="1" x14ac:dyDescent="0.25">
      <c r="A52" s="655" t="s">
        <v>642</v>
      </c>
      <c r="B52" s="651" t="s">
        <v>69</v>
      </c>
      <c r="C52" s="656">
        <v>0</v>
      </c>
      <c r="D52" s="656">
        <v>0</v>
      </c>
      <c r="E52" s="656">
        <v>890</v>
      </c>
      <c r="F52" s="656">
        <v>277</v>
      </c>
      <c r="G52" s="656">
        <v>234</v>
      </c>
      <c r="H52" s="656"/>
      <c r="I52" s="656"/>
      <c r="J52" s="650" t="s">
        <v>152</v>
      </c>
      <c r="K52" s="657" t="s">
        <v>643</v>
      </c>
    </row>
    <row r="53" spans="1:11" s="583" customFormat="1" ht="16.5" thickBot="1" x14ac:dyDescent="0.25">
      <c r="A53" s="652" t="s">
        <v>571</v>
      </c>
      <c r="B53" s="649" t="s">
        <v>70</v>
      </c>
      <c r="C53" s="653">
        <v>0</v>
      </c>
      <c r="D53" s="653">
        <v>0</v>
      </c>
      <c r="E53" s="653">
        <v>234</v>
      </c>
      <c r="F53" s="653">
        <v>7</v>
      </c>
      <c r="G53" s="653">
        <v>226</v>
      </c>
      <c r="H53" s="653"/>
      <c r="I53" s="653"/>
      <c r="J53" s="649" t="s">
        <v>151</v>
      </c>
      <c r="K53" s="654" t="s">
        <v>565</v>
      </c>
    </row>
    <row r="54" spans="1:11" s="583" customFormat="1" ht="31.5" x14ac:dyDescent="0.2">
      <c r="A54" s="661" t="s">
        <v>572</v>
      </c>
      <c r="B54" s="662" t="s">
        <v>70</v>
      </c>
      <c r="C54" s="663">
        <v>0</v>
      </c>
      <c r="D54" s="663">
        <v>0</v>
      </c>
      <c r="E54" s="663">
        <v>320</v>
      </c>
      <c r="F54" s="663">
        <v>0</v>
      </c>
      <c r="G54" s="663">
        <v>0</v>
      </c>
      <c r="H54" s="663"/>
      <c r="I54" s="663"/>
      <c r="J54" s="664" t="s">
        <v>151</v>
      </c>
      <c r="K54" s="665" t="s">
        <v>566</v>
      </c>
    </row>
    <row r="55" spans="1:11" s="583" customFormat="1" ht="19.5" customHeight="1" thickBot="1" x14ac:dyDescent="0.25">
      <c r="A55" s="916" t="s">
        <v>3</v>
      </c>
      <c r="B55" s="700" t="s">
        <v>69</v>
      </c>
      <c r="C55" s="701">
        <f>C16+C18+C20+C21+C22+C23+C24+C25+C26+C27+C29+C30+C33+C34+C35+C36+C37+C38+C39+C41+C43+C44+C46+C47+C50+C51+C52</f>
        <v>12376.5</v>
      </c>
      <c r="D55" s="701">
        <f>D16+D18+D20+D21+D22+D23+D24+D25+D26+D27+D29+D30+D33+D34+D35+D36+D37+D38+D39+D41+D43+D44+D46+D47+D50+D51+D52</f>
        <v>7618.5</v>
      </c>
      <c r="E55" s="701">
        <f>E16+E18+E20+E21+E22+E23+E24+E25+E26+E27+E29+E30+E33+E34+E35+E36+E37+E38+E39+E41+E43+E44+E46+E47+E50+E51+E52</f>
        <v>9666.1</v>
      </c>
      <c r="F55" s="701">
        <v>1341</v>
      </c>
      <c r="G55" s="701">
        <v>3796</v>
      </c>
      <c r="H55" s="701"/>
      <c r="I55" s="701"/>
      <c r="J55" s="700" t="s">
        <v>152</v>
      </c>
      <c r="K55" s="918" t="s">
        <v>4</v>
      </c>
    </row>
    <row r="56" spans="1:11" s="583" customFormat="1" ht="18" customHeight="1" x14ac:dyDescent="0.2">
      <c r="A56" s="917"/>
      <c r="B56" s="702" t="s">
        <v>70</v>
      </c>
      <c r="C56" s="703">
        <f>C17+C19+C28+C31+C32+C40+C42+C45+C48+C49</f>
        <v>4382</v>
      </c>
      <c r="D56" s="703">
        <f>D17+D19+D28+D31+D32+D40+D42+D45+D48+D49</f>
        <v>3254</v>
      </c>
      <c r="E56" s="703">
        <f>E17+E19+E28+E31+E32+E40+E42+E45+E48+E49</f>
        <v>2560.5</v>
      </c>
      <c r="F56" s="703">
        <v>26</v>
      </c>
      <c r="G56" s="703">
        <v>1532</v>
      </c>
      <c r="H56" s="703"/>
      <c r="I56" s="703"/>
      <c r="J56" s="704" t="s">
        <v>151</v>
      </c>
      <c r="K56" s="919"/>
    </row>
    <row r="57" spans="1:11" s="364" customFormat="1" ht="12" customHeight="1" x14ac:dyDescent="0.2">
      <c r="A57" s="797" t="s">
        <v>759</v>
      </c>
      <c r="B57" s="732"/>
      <c r="C57" s="732"/>
      <c r="D57" s="732"/>
      <c r="E57" s="732"/>
      <c r="F57" s="732"/>
      <c r="G57" s="732"/>
      <c r="H57" s="648" t="s">
        <v>760</v>
      </c>
      <c r="I57" s="604"/>
      <c r="J57" s="604"/>
      <c r="K57" s="648" t="s">
        <v>760</v>
      </c>
    </row>
    <row r="58" spans="1:11" x14ac:dyDescent="0.2">
      <c r="A58" s="734" t="s">
        <v>536</v>
      </c>
      <c r="B58" s="601"/>
      <c r="C58" s="602"/>
      <c r="D58" s="602"/>
      <c r="E58" s="602"/>
      <c r="F58" s="602"/>
      <c r="G58" s="602"/>
      <c r="H58" s="602"/>
      <c r="I58" s="602"/>
      <c r="J58" s="735"/>
      <c r="K58" s="603" t="s">
        <v>412</v>
      </c>
    </row>
  </sheetData>
  <mergeCells count="17">
    <mergeCell ref="A55:A56"/>
    <mergeCell ref="K55:K56"/>
    <mergeCell ref="A6:A8"/>
    <mergeCell ref="J6:J8"/>
    <mergeCell ref="B6:B8"/>
    <mergeCell ref="E6:E8"/>
    <mergeCell ref="A1:K1"/>
    <mergeCell ref="A2:K2"/>
    <mergeCell ref="A3:K3"/>
    <mergeCell ref="A4:K4"/>
    <mergeCell ref="K6:K8"/>
    <mergeCell ref="F6:F8"/>
    <mergeCell ref="G6:G8"/>
    <mergeCell ref="D6:D8"/>
    <mergeCell ref="C6:C8"/>
    <mergeCell ref="H6:H8"/>
    <mergeCell ref="I6:I8"/>
  </mergeCells>
  <phoneticPr fontId="27"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13"/>
  <sheetViews>
    <sheetView rightToLeft="1" view="pageBreakPreview" zoomScaleNormal="100" zoomScaleSheetLayoutView="100" workbookViewId="0">
      <selection activeCell="D15" sqref="D15"/>
    </sheetView>
  </sheetViews>
  <sheetFormatPr defaultColWidth="8.7109375" defaultRowHeight="12.75" x14ac:dyDescent="0.2"/>
  <cols>
    <col min="1" max="1" width="30.140625" style="1" customWidth="1"/>
    <col min="2" max="7" width="9" style="1" customWidth="1"/>
    <col min="8" max="11" width="9" style="1" hidden="1" customWidth="1"/>
    <col min="12" max="12" width="30.140625" style="1" customWidth="1"/>
    <col min="13" max="16384" width="8.7109375" style="1"/>
  </cols>
  <sheetData>
    <row r="1" spans="1:14" s="12" customFormat="1" ht="24" customHeight="1" x14ac:dyDescent="0.25">
      <c r="A1" s="921" t="s">
        <v>681</v>
      </c>
      <c r="B1" s="921"/>
      <c r="C1" s="921"/>
      <c r="D1" s="921"/>
      <c r="E1" s="921"/>
      <c r="F1" s="921"/>
      <c r="G1" s="921"/>
      <c r="H1" s="921"/>
      <c r="I1" s="921"/>
      <c r="J1" s="921"/>
      <c r="K1" s="921"/>
      <c r="L1" s="921"/>
    </row>
    <row r="2" spans="1:14" s="12" customFormat="1" ht="18" x14ac:dyDescent="0.25">
      <c r="A2" s="921" t="s">
        <v>763</v>
      </c>
      <c r="B2" s="921"/>
      <c r="C2" s="921"/>
      <c r="D2" s="921"/>
      <c r="E2" s="921"/>
      <c r="F2" s="921"/>
      <c r="G2" s="921"/>
      <c r="H2" s="921"/>
      <c r="I2" s="921"/>
      <c r="J2" s="921"/>
      <c r="K2" s="921"/>
      <c r="L2" s="921"/>
    </row>
    <row r="3" spans="1:14" s="12" customFormat="1" ht="15.75" x14ac:dyDescent="0.25">
      <c r="A3" s="920" t="s">
        <v>682</v>
      </c>
      <c r="B3" s="920"/>
      <c r="C3" s="920"/>
      <c r="D3" s="920"/>
      <c r="E3" s="920"/>
      <c r="F3" s="920"/>
      <c r="G3" s="920"/>
      <c r="H3" s="920"/>
      <c r="I3" s="920"/>
      <c r="J3" s="920"/>
      <c r="K3" s="920"/>
      <c r="L3" s="920"/>
    </row>
    <row r="4" spans="1:14" s="12" customFormat="1" ht="15.75" x14ac:dyDescent="0.25">
      <c r="A4" s="922" t="s">
        <v>764</v>
      </c>
      <c r="B4" s="922"/>
      <c r="C4" s="922"/>
      <c r="D4" s="922"/>
      <c r="E4" s="922"/>
      <c r="F4" s="922"/>
      <c r="G4" s="922"/>
      <c r="H4" s="922"/>
      <c r="I4" s="922"/>
      <c r="J4" s="922"/>
      <c r="K4" s="922"/>
      <c r="L4" s="922"/>
    </row>
    <row r="5" spans="1:14" s="9" customFormat="1" ht="15.75" x14ac:dyDescent="0.2">
      <c r="A5" s="66" t="s">
        <v>800</v>
      </c>
      <c r="B5" s="70"/>
      <c r="C5" s="70"/>
      <c r="D5" s="70"/>
      <c r="E5" s="70"/>
      <c r="F5" s="70"/>
      <c r="G5" s="70"/>
      <c r="H5" s="70"/>
      <c r="I5" s="70"/>
      <c r="J5" s="70"/>
      <c r="K5" s="70"/>
      <c r="L5" s="71" t="s">
        <v>799</v>
      </c>
    </row>
    <row r="6" spans="1:14" ht="33.75" customHeight="1" x14ac:dyDescent="0.2">
      <c r="A6" s="36" t="s">
        <v>61</v>
      </c>
      <c r="B6" s="69">
        <v>2010</v>
      </c>
      <c r="C6" s="69">
        <v>2011</v>
      </c>
      <c r="D6" s="69">
        <v>2012</v>
      </c>
      <c r="E6" s="69">
        <v>2013</v>
      </c>
      <c r="F6" s="69">
        <v>2014</v>
      </c>
      <c r="G6" s="69">
        <v>2015</v>
      </c>
      <c r="H6" s="69">
        <v>2016</v>
      </c>
      <c r="I6" s="69">
        <v>2017</v>
      </c>
      <c r="J6" s="69">
        <v>2018</v>
      </c>
      <c r="K6" s="69">
        <v>2019</v>
      </c>
      <c r="L6" s="42" t="s">
        <v>235</v>
      </c>
    </row>
    <row r="7" spans="1:14" ht="35.1" customHeight="1" thickBot="1" x14ac:dyDescent="0.25">
      <c r="A7" s="35" t="s">
        <v>64</v>
      </c>
      <c r="B7" s="76">
        <v>12814</v>
      </c>
      <c r="C7" s="76">
        <v>1024</v>
      </c>
      <c r="D7" s="76">
        <v>9012</v>
      </c>
      <c r="E7" s="76">
        <v>1743</v>
      </c>
      <c r="F7" s="76">
        <v>0</v>
      </c>
      <c r="G7" s="392">
        <v>0</v>
      </c>
      <c r="H7" s="768"/>
      <c r="I7" s="768"/>
      <c r="J7" s="768"/>
      <c r="K7" s="768"/>
      <c r="L7" s="43" t="s">
        <v>148</v>
      </c>
    </row>
    <row r="8" spans="1:14" ht="35.1" customHeight="1" thickBot="1" x14ac:dyDescent="0.25">
      <c r="A8" s="37" t="s">
        <v>65</v>
      </c>
      <c r="B8" s="77">
        <v>0</v>
      </c>
      <c r="C8" s="77">
        <v>3528</v>
      </c>
      <c r="D8" s="77">
        <v>0</v>
      </c>
      <c r="E8" s="77">
        <v>0</v>
      </c>
      <c r="F8" s="77">
        <v>0</v>
      </c>
      <c r="G8" s="393">
        <v>0</v>
      </c>
      <c r="H8" s="769"/>
      <c r="I8" s="769"/>
      <c r="J8" s="769"/>
      <c r="K8" s="769"/>
      <c r="L8" s="44" t="s">
        <v>149</v>
      </c>
    </row>
    <row r="9" spans="1:14" ht="35.1" customHeight="1" thickBot="1" x14ac:dyDescent="0.25">
      <c r="A9" s="221" t="s">
        <v>66</v>
      </c>
      <c r="B9" s="222">
        <v>1326</v>
      </c>
      <c r="C9" s="222">
        <v>0</v>
      </c>
      <c r="D9" s="222">
        <v>0</v>
      </c>
      <c r="E9" s="222">
        <v>0</v>
      </c>
      <c r="F9" s="222">
        <v>0</v>
      </c>
      <c r="G9" s="394">
        <v>0</v>
      </c>
      <c r="H9" s="770"/>
      <c r="I9" s="770"/>
      <c r="J9" s="770"/>
      <c r="K9" s="770"/>
      <c r="L9" s="223" t="s">
        <v>150</v>
      </c>
    </row>
    <row r="10" spans="1:14" ht="35.1" customHeight="1" x14ac:dyDescent="0.2">
      <c r="A10" s="296" t="s">
        <v>560</v>
      </c>
      <c r="B10" s="395">
        <v>0</v>
      </c>
      <c r="C10" s="395">
        <v>0</v>
      </c>
      <c r="D10" s="395">
        <v>0</v>
      </c>
      <c r="E10" s="395">
        <v>0</v>
      </c>
      <c r="F10" s="395">
        <v>0</v>
      </c>
      <c r="G10" s="395">
        <v>22</v>
      </c>
      <c r="H10" s="771"/>
      <c r="I10" s="771"/>
      <c r="J10" s="771"/>
      <c r="K10" s="771"/>
      <c r="L10" s="397" t="s">
        <v>574</v>
      </c>
    </row>
    <row r="11" spans="1:14" s="228" customFormat="1" ht="23.25" customHeight="1" x14ac:dyDescent="0.2">
      <c r="A11" s="396" t="s">
        <v>3</v>
      </c>
      <c r="B11" s="497">
        <f t="shared" ref="B11:G11" si="0">SUM(B7:B10)</f>
        <v>14140</v>
      </c>
      <c r="C11" s="497">
        <f t="shared" si="0"/>
        <v>4552</v>
      </c>
      <c r="D11" s="497">
        <f t="shared" si="0"/>
        <v>9012</v>
      </c>
      <c r="E11" s="497">
        <f t="shared" si="0"/>
        <v>1743</v>
      </c>
      <c r="F11" s="497">
        <f t="shared" si="0"/>
        <v>0</v>
      </c>
      <c r="G11" s="497">
        <f t="shared" si="0"/>
        <v>22</v>
      </c>
      <c r="H11" s="497"/>
      <c r="I11" s="497"/>
      <c r="J11" s="497"/>
      <c r="K11" s="497"/>
      <c r="L11" s="498" t="s">
        <v>4</v>
      </c>
    </row>
    <row r="12" spans="1:14" s="33" customFormat="1" ht="15" x14ac:dyDescent="0.25">
      <c r="A12" s="505" t="s">
        <v>765</v>
      </c>
      <c r="B12" s="506"/>
      <c r="C12" s="506"/>
      <c r="D12" s="506"/>
      <c r="E12" s="506"/>
      <c r="F12" s="507"/>
      <c r="G12" s="489"/>
      <c r="H12" s="489"/>
      <c r="I12" s="489"/>
      <c r="J12" s="489"/>
      <c r="K12" s="489"/>
      <c r="L12" s="508" t="s">
        <v>766</v>
      </c>
      <c r="M12" s="401"/>
      <c r="N12" s="401"/>
    </row>
    <row r="13" spans="1:14" s="228" customFormat="1" x14ac:dyDescent="0.2">
      <c r="A13" s="234" t="s">
        <v>411</v>
      </c>
      <c r="B13" s="275"/>
      <c r="C13" s="275"/>
      <c r="D13" s="275"/>
      <c r="E13" s="275"/>
      <c r="F13" s="275"/>
      <c r="G13" s="275"/>
      <c r="H13" s="275"/>
      <c r="I13" s="275"/>
      <c r="J13" s="275"/>
      <c r="K13" s="275"/>
      <c r="L13" s="232" t="s">
        <v>412</v>
      </c>
    </row>
  </sheetData>
  <mergeCells count="4">
    <mergeCell ref="A3:L3"/>
    <mergeCell ref="A1:L1"/>
    <mergeCell ref="A4:L4"/>
    <mergeCell ref="A2:L2"/>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rightToLeft="1" view="pageBreakPreview" zoomScaleNormal="100" zoomScaleSheetLayoutView="100" workbookViewId="0">
      <selection activeCell="A6" sqref="A6"/>
    </sheetView>
  </sheetViews>
  <sheetFormatPr defaultColWidth="8.7109375" defaultRowHeight="12.75" x14ac:dyDescent="0.2"/>
  <cols>
    <col min="1" max="1" width="22.7109375" customWidth="1"/>
    <col min="2" max="7" width="12" customWidth="1"/>
    <col min="8" max="8" width="12" hidden="1" customWidth="1"/>
    <col min="9" max="9" width="29.42578125" customWidth="1"/>
  </cols>
  <sheetData>
    <row r="1" spans="1:9" ht="21" customHeight="1" x14ac:dyDescent="0.2">
      <c r="A1" s="923" t="s">
        <v>684</v>
      </c>
      <c r="B1" s="923"/>
      <c r="C1" s="923"/>
      <c r="D1" s="923"/>
      <c r="E1" s="923"/>
      <c r="F1" s="923"/>
      <c r="G1" s="923"/>
      <c r="H1" s="923"/>
      <c r="I1" s="923"/>
    </row>
    <row r="2" spans="1:9" ht="18" x14ac:dyDescent="0.2">
      <c r="A2" s="923" t="s">
        <v>767</v>
      </c>
      <c r="B2" s="923"/>
      <c r="C2" s="923"/>
      <c r="D2" s="923"/>
      <c r="E2" s="923"/>
      <c r="F2" s="923"/>
      <c r="G2" s="923"/>
      <c r="H2" s="923"/>
      <c r="I2" s="923"/>
    </row>
    <row r="3" spans="1:9" ht="15.75" x14ac:dyDescent="0.2">
      <c r="A3" s="924" t="s">
        <v>683</v>
      </c>
      <c r="B3" s="924"/>
      <c r="C3" s="924"/>
      <c r="D3" s="924"/>
      <c r="E3" s="924"/>
      <c r="F3" s="924"/>
      <c r="G3" s="924"/>
      <c r="H3" s="924"/>
      <c r="I3" s="924"/>
    </row>
    <row r="4" spans="1:9" ht="15.75" x14ac:dyDescent="0.2">
      <c r="A4" s="925" t="s">
        <v>767</v>
      </c>
      <c r="B4" s="925"/>
      <c r="C4" s="925"/>
      <c r="D4" s="925"/>
      <c r="E4" s="925"/>
      <c r="F4" s="925"/>
      <c r="G4" s="925"/>
      <c r="H4" s="925"/>
      <c r="I4" s="925"/>
    </row>
    <row r="5" spans="1:9" s="80" customFormat="1" ht="18" x14ac:dyDescent="0.2">
      <c r="A5" s="66" t="s">
        <v>801</v>
      </c>
      <c r="B5" s="70"/>
      <c r="C5" s="70"/>
      <c r="E5" s="274"/>
      <c r="F5" s="274"/>
      <c r="G5" s="274"/>
      <c r="H5" s="274"/>
      <c r="I5" s="71" t="s">
        <v>699</v>
      </c>
    </row>
    <row r="6" spans="1:9" ht="42.6" customHeight="1" x14ac:dyDescent="0.2">
      <c r="A6" s="276" t="s">
        <v>372</v>
      </c>
      <c r="B6" s="279">
        <v>2013</v>
      </c>
      <c r="C6" s="279">
        <v>2014</v>
      </c>
      <c r="D6" s="279">
        <v>2015</v>
      </c>
      <c r="E6" s="279">
        <v>2016</v>
      </c>
      <c r="F6" s="279">
        <v>2017</v>
      </c>
      <c r="G6" s="279">
        <v>2018</v>
      </c>
      <c r="H6" s="772">
        <v>2019</v>
      </c>
      <c r="I6" s="277" t="s">
        <v>373</v>
      </c>
    </row>
    <row r="7" spans="1:9" ht="26.25" customHeight="1" thickBot="1" x14ac:dyDescent="0.25">
      <c r="A7" s="281" t="s">
        <v>374</v>
      </c>
      <c r="B7" s="499">
        <v>32</v>
      </c>
      <c r="C7" s="499">
        <v>46</v>
      </c>
      <c r="D7" s="499">
        <v>38</v>
      </c>
      <c r="E7" s="611">
        <v>97</v>
      </c>
      <c r="F7" s="611">
        <v>75</v>
      </c>
      <c r="G7" s="611">
        <v>31</v>
      </c>
      <c r="H7" s="611"/>
      <c r="I7" s="284" t="s">
        <v>375</v>
      </c>
    </row>
    <row r="8" spans="1:9" ht="26.25" customHeight="1" thickBot="1" x14ac:dyDescent="0.25">
      <c r="A8" s="282" t="s">
        <v>376</v>
      </c>
      <c r="B8" s="500">
        <v>2</v>
      </c>
      <c r="C8" s="500">
        <v>18</v>
      </c>
      <c r="D8" s="500">
        <v>11</v>
      </c>
      <c r="E8" s="612">
        <v>6</v>
      </c>
      <c r="F8" s="612">
        <v>5</v>
      </c>
      <c r="G8" s="612">
        <v>8</v>
      </c>
      <c r="H8" s="612"/>
      <c r="I8" s="285" t="s">
        <v>377</v>
      </c>
    </row>
    <row r="9" spans="1:9" ht="29.25" customHeight="1" thickBot="1" x14ac:dyDescent="0.25">
      <c r="A9" s="283" t="s">
        <v>378</v>
      </c>
      <c r="B9" s="501">
        <v>16</v>
      </c>
      <c r="C9" s="501">
        <v>22</v>
      </c>
      <c r="D9" s="501">
        <v>26</v>
      </c>
      <c r="E9" s="613">
        <v>0</v>
      </c>
      <c r="F9" s="613">
        <v>0</v>
      </c>
      <c r="G9" s="613">
        <v>0</v>
      </c>
      <c r="H9" s="613"/>
      <c r="I9" s="286" t="s">
        <v>379</v>
      </c>
    </row>
    <row r="10" spans="1:9" ht="26.25" customHeight="1" thickBot="1" x14ac:dyDescent="0.25">
      <c r="A10" s="282" t="s">
        <v>380</v>
      </c>
      <c r="B10" s="500">
        <v>4</v>
      </c>
      <c r="C10" s="500">
        <v>19</v>
      </c>
      <c r="D10" s="500">
        <v>201</v>
      </c>
      <c r="E10" s="612">
        <v>32</v>
      </c>
      <c r="F10" s="612">
        <v>27</v>
      </c>
      <c r="G10" s="612">
        <v>116</v>
      </c>
      <c r="H10" s="612"/>
      <c r="I10" s="285" t="s">
        <v>381</v>
      </c>
    </row>
    <row r="11" spans="1:9" ht="26.25" customHeight="1" thickBot="1" x14ac:dyDescent="0.25">
      <c r="A11" s="283" t="s">
        <v>382</v>
      </c>
      <c r="B11" s="501">
        <v>8</v>
      </c>
      <c r="C11" s="501">
        <v>11</v>
      </c>
      <c r="D11" s="501">
        <v>85</v>
      </c>
      <c r="E11" s="613">
        <v>167</v>
      </c>
      <c r="F11" s="613">
        <v>180</v>
      </c>
      <c r="G11" s="613">
        <v>110</v>
      </c>
      <c r="H11" s="613"/>
      <c r="I11" s="286" t="s">
        <v>383</v>
      </c>
    </row>
    <row r="12" spans="1:9" ht="26.25" customHeight="1" thickBot="1" x14ac:dyDescent="0.25">
      <c r="A12" s="282" t="s">
        <v>384</v>
      </c>
      <c r="B12" s="500">
        <v>3</v>
      </c>
      <c r="C12" s="500">
        <v>5</v>
      </c>
      <c r="D12" s="500">
        <v>2</v>
      </c>
      <c r="E12" s="612">
        <v>1</v>
      </c>
      <c r="F12" s="612">
        <v>2</v>
      </c>
      <c r="G12" s="612">
        <v>6</v>
      </c>
      <c r="H12" s="612"/>
      <c r="I12" s="285" t="s">
        <v>385</v>
      </c>
    </row>
    <row r="13" spans="1:9" ht="29.25" customHeight="1" thickBot="1" x14ac:dyDescent="0.25">
      <c r="A13" s="283" t="s">
        <v>386</v>
      </c>
      <c r="B13" s="501">
        <v>16</v>
      </c>
      <c r="C13" s="501">
        <v>19</v>
      </c>
      <c r="D13" s="501">
        <v>18</v>
      </c>
      <c r="E13" s="613">
        <v>14</v>
      </c>
      <c r="F13" s="613">
        <v>9</v>
      </c>
      <c r="G13" s="613">
        <v>26</v>
      </c>
      <c r="H13" s="613"/>
      <c r="I13" s="286" t="s">
        <v>387</v>
      </c>
    </row>
    <row r="14" spans="1:9" ht="26.25" customHeight="1" thickBot="1" x14ac:dyDescent="0.25">
      <c r="A14" s="282" t="s">
        <v>388</v>
      </c>
      <c r="B14" s="500">
        <v>4</v>
      </c>
      <c r="C14" s="500">
        <v>9</v>
      </c>
      <c r="D14" s="500">
        <v>5</v>
      </c>
      <c r="E14" s="612">
        <v>18</v>
      </c>
      <c r="F14" s="612">
        <v>27</v>
      </c>
      <c r="G14" s="612">
        <v>19</v>
      </c>
      <c r="H14" s="612"/>
      <c r="I14" s="285" t="s">
        <v>389</v>
      </c>
    </row>
    <row r="15" spans="1:9" ht="26.25" customHeight="1" thickBot="1" x14ac:dyDescent="0.25">
      <c r="A15" s="283" t="s">
        <v>390</v>
      </c>
      <c r="B15" s="501">
        <v>0</v>
      </c>
      <c r="C15" s="501">
        <v>0</v>
      </c>
      <c r="D15" s="501">
        <v>0</v>
      </c>
      <c r="E15" s="613">
        <v>0</v>
      </c>
      <c r="F15" s="613">
        <v>0</v>
      </c>
      <c r="G15" s="613">
        <v>0</v>
      </c>
      <c r="H15" s="613"/>
      <c r="I15" s="286" t="s">
        <v>391</v>
      </c>
    </row>
    <row r="16" spans="1:9" s="1" customFormat="1" ht="26.25" customHeight="1" x14ac:dyDescent="0.2">
      <c r="A16" s="321" t="s">
        <v>453</v>
      </c>
      <c r="B16" s="502">
        <v>245</v>
      </c>
      <c r="C16" s="502">
        <v>401</v>
      </c>
      <c r="D16" s="502">
        <v>75</v>
      </c>
      <c r="E16" s="614">
        <v>13</v>
      </c>
      <c r="F16" s="614">
        <v>15</v>
      </c>
      <c r="G16" s="614">
        <v>48</v>
      </c>
      <c r="H16" s="614"/>
      <c r="I16" s="322" t="s">
        <v>289</v>
      </c>
    </row>
    <row r="17" spans="1:9" ht="23.25" customHeight="1" x14ac:dyDescent="0.2">
      <c r="A17" s="278" t="s">
        <v>3</v>
      </c>
      <c r="B17" s="280">
        <f t="shared" ref="B17:G17" si="0">SUM(B7:B16)</f>
        <v>330</v>
      </c>
      <c r="C17" s="280">
        <f t="shared" si="0"/>
        <v>550</v>
      </c>
      <c r="D17" s="280">
        <f t="shared" si="0"/>
        <v>461</v>
      </c>
      <c r="E17" s="280">
        <f t="shared" si="0"/>
        <v>348</v>
      </c>
      <c r="F17" s="280">
        <f t="shared" si="0"/>
        <v>340</v>
      </c>
      <c r="G17" s="280">
        <f t="shared" si="0"/>
        <v>364</v>
      </c>
      <c r="H17" s="773"/>
      <c r="I17" s="317" t="s">
        <v>4</v>
      </c>
    </row>
    <row r="18" spans="1:9" ht="15" x14ac:dyDescent="0.25">
      <c r="A18" s="505" t="s">
        <v>769</v>
      </c>
      <c r="B18" s="506"/>
      <c r="C18" s="506"/>
      <c r="D18" s="506"/>
      <c r="E18" s="506"/>
      <c r="F18" s="507"/>
      <c r="G18" s="489"/>
      <c r="H18" s="489"/>
      <c r="I18" s="508" t="s">
        <v>768</v>
      </c>
    </row>
    <row r="19" spans="1:9" s="674" customFormat="1" x14ac:dyDescent="0.2">
      <c r="A19" s="78" t="s">
        <v>536</v>
      </c>
      <c r="B19" s="275"/>
      <c r="C19" s="275"/>
      <c r="I19" s="675" t="s">
        <v>537</v>
      </c>
    </row>
    <row r="21" spans="1:9" ht="15" x14ac:dyDescent="0.25">
      <c r="A21" s="220"/>
      <c r="B21" s="220"/>
      <c r="C21" s="220"/>
      <c r="D21" s="220"/>
      <c r="E21" s="220"/>
      <c r="F21" s="220"/>
      <c r="G21" s="220"/>
      <c r="H21" s="220"/>
      <c r="I21" s="220"/>
    </row>
  </sheetData>
  <mergeCells count="4">
    <mergeCell ref="A1:I1"/>
    <mergeCell ref="A2:I2"/>
    <mergeCell ref="A3:I3"/>
    <mergeCell ref="A4:I4"/>
  </mergeCells>
  <printOptions horizontalCentered="1" verticalCentered="1"/>
  <pageMargins left="0" right="0" top="0" bottom="0" header="0" footer="0"/>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rightToLeft="1" view="pageBreakPreview" zoomScaleNormal="100" zoomScaleSheetLayoutView="100" workbookViewId="0">
      <selection activeCell="K6" sqref="K6:L7"/>
    </sheetView>
  </sheetViews>
  <sheetFormatPr defaultColWidth="8.7109375" defaultRowHeight="12.75" x14ac:dyDescent="0.2"/>
  <cols>
    <col min="1" max="1" width="12.140625" style="145" customWidth="1"/>
    <col min="2" max="3" width="12.7109375" style="145" customWidth="1"/>
    <col min="4" max="10" width="12.140625" style="145" customWidth="1"/>
    <col min="11" max="11" width="13.28515625" style="583" customWidth="1"/>
    <col min="12" max="12" width="7" style="145" customWidth="1"/>
    <col min="13" max="16" width="8.7109375" style="145"/>
    <col min="17" max="17" width="8.7109375" style="145" customWidth="1"/>
    <col min="18" max="18" width="14.42578125" style="145" customWidth="1"/>
    <col min="19" max="19" width="6" style="145" customWidth="1"/>
    <col min="20" max="16384" width="8.7109375" style="145"/>
  </cols>
  <sheetData>
    <row r="1" spans="1:18" s="143" customFormat="1" ht="18" x14ac:dyDescent="0.2">
      <c r="A1" s="946" t="s">
        <v>356</v>
      </c>
      <c r="B1" s="946"/>
      <c r="C1" s="946"/>
      <c r="D1" s="946"/>
      <c r="E1" s="946"/>
      <c r="F1" s="946"/>
      <c r="G1" s="946"/>
      <c r="H1" s="946"/>
      <c r="I1" s="946"/>
      <c r="J1" s="946"/>
      <c r="K1" s="946"/>
      <c r="L1" s="946"/>
      <c r="R1" s="144"/>
    </row>
    <row r="2" spans="1:18" s="143" customFormat="1" ht="18" x14ac:dyDescent="0.2">
      <c r="A2" s="946">
        <v>2017</v>
      </c>
      <c r="B2" s="946"/>
      <c r="C2" s="946"/>
      <c r="D2" s="946"/>
      <c r="E2" s="946"/>
      <c r="F2" s="946"/>
      <c r="G2" s="946"/>
      <c r="H2" s="946"/>
      <c r="I2" s="946"/>
      <c r="J2" s="946"/>
      <c r="K2" s="946"/>
      <c r="L2" s="946"/>
      <c r="R2" s="144"/>
    </row>
    <row r="3" spans="1:18" s="143" customFormat="1" ht="18.75" x14ac:dyDescent="0.2">
      <c r="A3" s="947" t="s">
        <v>456</v>
      </c>
      <c r="B3" s="947"/>
      <c r="C3" s="947"/>
      <c r="D3" s="947"/>
      <c r="E3" s="947"/>
      <c r="F3" s="947"/>
      <c r="G3" s="947"/>
      <c r="H3" s="947"/>
      <c r="I3" s="947"/>
      <c r="J3" s="947"/>
      <c r="K3" s="947"/>
      <c r="L3" s="947"/>
    </row>
    <row r="4" spans="1:18" s="143" customFormat="1" ht="15.75" x14ac:dyDescent="0.2">
      <c r="A4" s="947">
        <v>2017</v>
      </c>
      <c r="B4" s="947"/>
      <c r="C4" s="947"/>
      <c r="D4" s="947"/>
      <c r="E4" s="947"/>
      <c r="F4" s="947"/>
      <c r="G4" s="947"/>
      <c r="H4" s="947"/>
      <c r="I4" s="947"/>
      <c r="J4" s="947"/>
      <c r="K4" s="947"/>
      <c r="L4" s="947"/>
    </row>
    <row r="5" spans="1:18" s="236" customFormat="1" ht="15.75" customHeight="1" x14ac:dyDescent="0.2">
      <c r="A5" s="398" t="s">
        <v>802</v>
      </c>
      <c r="B5" s="399"/>
      <c r="C5" s="399"/>
      <c r="D5" s="399"/>
      <c r="E5" s="399"/>
      <c r="H5" s="399"/>
      <c r="K5" s="486"/>
      <c r="L5" s="400" t="s">
        <v>700</v>
      </c>
    </row>
    <row r="6" spans="1:18" ht="33.75" customHeight="1" thickBot="1" x14ac:dyDescent="0.3">
      <c r="A6" s="948" t="s">
        <v>355</v>
      </c>
      <c r="B6" s="949"/>
      <c r="C6" s="146" t="s">
        <v>26</v>
      </c>
      <c r="D6" s="147" t="s">
        <v>331</v>
      </c>
      <c r="E6" s="147" t="s">
        <v>333</v>
      </c>
      <c r="F6" s="147" t="s">
        <v>332</v>
      </c>
      <c r="G6" s="147" t="s">
        <v>27</v>
      </c>
      <c r="H6" s="147" t="s">
        <v>334</v>
      </c>
      <c r="I6" s="147" t="s">
        <v>336</v>
      </c>
      <c r="J6" s="147" t="s">
        <v>337</v>
      </c>
      <c r="K6" s="952" t="s">
        <v>221</v>
      </c>
      <c r="L6" s="953"/>
    </row>
    <row r="7" spans="1:18" ht="41.25" customHeight="1" x14ac:dyDescent="0.2">
      <c r="A7" s="950"/>
      <c r="B7" s="951"/>
      <c r="C7" s="148" t="s">
        <v>222</v>
      </c>
      <c r="D7" s="149" t="s">
        <v>275</v>
      </c>
      <c r="E7" s="149" t="s">
        <v>274</v>
      </c>
      <c r="F7" s="149" t="s">
        <v>273</v>
      </c>
      <c r="G7" s="149" t="s">
        <v>28</v>
      </c>
      <c r="H7" s="149" t="s">
        <v>272</v>
      </c>
      <c r="I7" s="149" t="s">
        <v>335</v>
      </c>
      <c r="J7" s="149" t="s">
        <v>271</v>
      </c>
      <c r="K7" s="954"/>
      <c r="L7" s="955"/>
    </row>
    <row r="8" spans="1:18" ht="20.25" customHeight="1" thickBot="1" x14ac:dyDescent="0.25">
      <c r="A8" s="936" t="s">
        <v>230</v>
      </c>
      <c r="B8" s="937"/>
      <c r="C8" s="150">
        <f>SUM(C9:C15)</f>
        <v>1152</v>
      </c>
      <c r="D8" s="150">
        <f t="shared" ref="D8:J8" si="0">SUM(D9:D15)</f>
        <v>2</v>
      </c>
      <c r="E8" s="150">
        <f t="shared" si="0"/>
        <v>0</v>
      </c>
      <c r="F8" s="150">
        <f t="shared" si="0"/>
        <v>0</v>
      </c>
      <c r="G8" s="150">
        <f t="shared" si="0"/>
        <v>14</v>
      </c>
      <c r="H8" s="150">
        <f t="shared" si="0"/>
        <v>171</v>
      </c>
      <c r="I8" s="150">
        <f t="shared" si="0"/>
        <v>0</v>
      </c>
      <c r="J8" s="150">
        <f t="shared" si="0"/>
        <v>965</v>
      </c>
      <c r="K8" s="938" t="s">
        <v>223</v>
      </c>
      <c r="L8" s="939"/>
    </row>
    <row r="9" spans="1:18" ht="20.25" customHeight="1" thickBot="1" x14ac:dyDescent="0.25">
      <c r="A9" s="926"/>
      <c r="B9" s="151" t="s">
        <v>225</v>
      </c>
      <c r="C9" s="152">
        <v>422</v>
      </c>
      <c r="D9" s="638">
        <v>0</v>
      </c>
      <c r="E9" s="638">
        <v>0</v>
      </c>
      <c r="F9" s="639" t="s">
        <v>772</v>
      </c>
      <c r="G9" s="639">
        <v>4</v>
      </c>
      <c r="H9" s="639" t="s">
        <v>772</v>
      </c>
      <c r="I9" s="639" t="s">
        <v>772</v>
      </c>
      <c r="J9" s="639">
        <v>418</v>
      </c>
      <c r="K9" s="153" t="s">
        <v>224</v>
      </c>
      <c r="L9" s="929"/>
    </row>
    <row r="10" spans="1:18" ht="20.25" customHeight="1" thickBot="1" x14ac:dyDescent="0.25">
      <c r="A10" s="940"/>
      <c r="B10" s="154" t="s">
        <v>40</v>
      </c>
      <c r="C10" s="154">
        <v>142</v>
      </c>
      <c r="D10" s="640">
        <v>0</v>
      </c>
      <c r="E10" s="640">
        <v>0</v>
      </c>
      <c r="F10" s="641" t="s">
        <v>772</v>
      </c>
      <c r="G10" s="641" t="s">
        <v>772</v>
      </c>
      <c r="H10" s="641" t="s">
        <v>772</v>
      </c>
      <c r="I10" s="641" t="s">
        <v>772</v>
      </c>
      <c r="J10" s="641">
        <v>142</v>
      </c>
      <c r="K10" s="155" t="s">
        <v>29</v>
      </c>
      <c r="L10" s="930"/>
    </row>
    <row r="11" spans="1:18" ht="20.25" customHeight="1" thickBot="1" x14ac:dyDescent="0.25">
      <c r="A11" s="940"/>
      <c r="B11" s="151" t="s">
        <v>227</v>
      </c>
      <c r="C11" s="151">
        <v>8</v>
      </c>
      <c r="D11" s="642">
        <v>0</v>
      </c>
      <c r="E11" s="642">
        <v>0</v>
      </c>
      <c r="F11" s="643" t="s">
        <v>772</v>
      </c>
      <c r="G11" s="642">
        <v>5</v>
      </c>
      <c r="H11" s="642">
        <v>1</v>
      </c>
      <c r="I11" s="643" t="s">
        <v>772</v>
      </c>
      <c r="J11" s="643">
        <v>2</v>
      </c>
      <c r="K11" s="153" t="s">
        <v>226</v>
      </c>
      <c r="L11" s="930"/>
    </row>
    <row r="12" spans="1:18" ht="20.25" customHeight="1" thickBot="1" x14ac:dyDescent="0.25">
      <c r="A12" s="940"/>
      <c r="B12" s="154" t="s">
        <v>168</v>
      </c>
      <c r="C12" s="154">
        <v>1</v>
      </c>
      <c r="D12" s="640">
        <v>0</v>
      </c>
      <c r="E12" s="640">
        <v>0</v>
      </c>
      <c r="F12" s="641" t="s">
        <v>772</v>
      </c>
      <c r="G12" s="641" t="s">
        <v>772</v>
      </c>
      <c r="H12" s="641" t="s">
        <v>772</v>
      </c>
      <c r="I12" s="641" t="s">
        <v>772</v>
      </c>
      <c r="J12" s="641">
        <v>1</v>
      </c>
      <c r="K12" s="155" t="s">
        <v>174</v>
      </c>
      <c r="L12" s="930"/>
    </row>
    <row r="13" spans="1:18" ht="20.25" customHeight="1" thickBot="1" x14ac:dyDescent="0.25">
      <c r="A13" s="940"/>
      <c r="B13" s="151" t="s">
        <v>170</v>
      </c>
      <c r="C13" s="151">
        <v>29</v>
      </c>
      <c r="D13" s="642">
        <v>0</v>
      </c>
      <c r="E13" s="642">
        <v>0</v>
      </c>
      <c r="F13" s="643" t="s">
        <v>772</v>
      </c>
      <c r="G13" s="643" t="s">
        <v>772</v>
      </c>
      <c r="H13" s="643" t="s">
        <v>772</v>
      </c>
      <c r="I13" s="643" t="s">
        <v>772</v>
      </c>
      <c r="J13" s="643">
        <v>29</v>
      </c>
      <c r="K13" s="153" t="s">
        <v>175</v>
      </c>
      <c r="L13" s="930"/>
    </row>
    <row r="14" spans="1:18" ht="20.25" customHeight="1" thickBot="1" x14ac:dyDescent="0.25">
      <c r="A14" s="940"/>
      <c r="B14" s="154" t="s">
        <v>171</v>
      </c>
      <c r="C14" s="154">
        <v>322</v>
      </c>
      <c r="D14" s="640">
        <v>2</v>
      </c>
      <c r="E14" s="640">
        <v>0</v>
      </c>
      <c r="F14" s="641" t="s">
        <v>772</v>
      </c>
      <c r="G14" s="640">
        <v>5</v>
      </c>
      <c r="H14" s="640">
        <v>0</v>
      </c>
      <c r="I14" s="640">
        <v>0</v>
      </c>
      <c r="J14" s="640">
        <v>315</v>
      </c>
      <c r="K14" s="155" t="s">
        <v>176</v>
      </c>
      <c r="L14" s="930"/>
    </row>
    <row r="15" spans="1:18" ht="20.25" customHeight="1" x14ac:dyDescent="0.2">
      <c r="A15" s="941"/>
      <c r="B15" s="156" t="s">
        <v>169</v>
      </c>
      <c r="C15" s="156">
        <v>228</v>
      </c>
      <c r="D15" s="644">
        <v>0</v>
      </c>
      <c r="E15" s="644">
        <v>0</v>
      </c>
      <c r="F15" s="645" t="s">
        <v>772</v>
      </c>
      <c r="G15" s="645" t="s">
        <v>772</v>
      </c>
      <c r="H15" s="645">
        <v>170</v>
      </c>
      <c r="I15" s="645">
        <v>0</v>
      </c>
      <c r="J15" s="645">
        <v>58</v>
      </c>
      <c r="K15" s="157" t="s">
        <v>228</v>
      </c>
      <c r="L15" s="930"/>
    </row>
    <row r="16" spans="1:18" ht="20.25" customHeight="1" thickBot="1" x14ac:dyDescent="0.25">
      <c r="A16" s="942" t="s">
        <v>231</v>
      </c>
      <c r="B16" s="943"/>
      <c r="C16" s="150">
        <f>SUM(C17:C22)</f>
        <v>888</v>
      </c>
      <c r="D16" s="150">
        <f t="shared" ref="D16:J16" si="1">SUM(D17:D22)</f>
        <v>0</v>
      </c>
      <c r="E16" s="150">
        <f t="shared" si="1"/>
        <v>0</v>
      </c>
      <c r="F16" s="150">
        <f t="shared" si="1"/>
        <v>0</v>
      </c>
      <c r="G16" s="150">
        <f t="shared" si="1"/>
        <v>6</v>
      </c>
      <c r="H16" s="150">
        <f t="shared" si="1"/>
        <v>22</v>
      </c>
      <c r="I16" s="150">
        <f t="shared" si="1"/>
        <v>7</v>
      </c>
      <c r="J16" s="150">
        <f t="shared" si="1"/>
        <v>853</v>
      </c>
      <c r="K16" s="944" t="s">
        <v>201</v>
      </c>
      <c r="L16" s="945"/>
    </row>
    <row r="17" spans="1:12" ht="20.25" customHeight="1" thickBot="1" x14ac:dyDescent="0.25">
      <c r="A17" s="926"/>
      <c r="B17" s="151" t="s">
        <v>225</v>
      </c>
      <c r="C17" s="152">
        <v>402</v>
      </c>
      <c r="D17" s="638">
        <v>0</v>
      </c>
      <c r="E17" s="638">
        <v>0</v>
      </c>
      <c r="F17" s="638">
        <v>0</v>
      </c>
      <c r="G17" s="638">
        <v>0</v>
      </c>
      <c r="H17" s="638">
        <v>0</v>
      </c>
      <c r="I17" s="638">
        <v>0</v>
      </c>
      <c r="J17" s="638">
        <v>402</v>
      </c>
      <c r="K17" s="153" t="s">
        <v>224</v>
      </c>
      <c r="L17" s="929"/>
    </row>
    <row r="18" spans="1:12" ht="20.25" customHeight="1" thickBot="1" x14ac:dyDescent="0.25">
      <c r="A18" s="927"/>
      <c r="B18" s="154" t="s">
        <v>177</v>
      </c>
      <c r="C18" s="154">
        <v>57</v>
      </c>
      <c r="D18" s="640">
        <v>0</v>
      </c>
      <c r="E18" s="640">
        <v>0</v>
      </c>
      <c r="F18" s="640">
        <v>0</v>
      </c>
      <c r="G18" s="640">
        <v>1</v>
      </c>
      <c r="H18" s="640">
        <v>2</v>
      </c>
      <c r="I18" s="640">
        <v>7</v>
      </c>
      <c r="J18" s="640">
        <v>47</v>
      </c>
      <c r="K18" s="155" t="s">
        <v>229</v>
      </c>
      <c r="L18" s="930"/>
    </row>
    <row r="19" spans="1:12" ht="20.25" customHeight="1" thickBot="1" x14ac:dyDescent="0.25">
      <c r="A19" s="927"/>
      <c r="B19" s="151" t="s">
        <v>227</v>
      </c>
      <c r="C19" s="151">
        <v>15</v>
      </c>
      <c r="D19" s="642">
        <v>0</v>
      </c>
      <c r="E19" s="643" t="s">
        <v>772</v>
      </c>
      <c r="F19" s="642">
        <v>0</v>
      </c>
      <c r="G19" s="642">
        <v>4</v>
      </c>
      <c r="H19" s="642">
        <v>11</v>
      </c>
      <c r="I19" s="642">
        <v>0</v>
      </c>
      <c r="J19" s="642">
        <v>0</v>
      </c>
      <c r="K19" s="153" t="s">
        <v>226</v>
      </c>
      <c r="L19" s="930"/>
    </row>
    <row r="20" spans="1:12" ht="19.5" customHeight="1" thickBot="1" x14ac:dyDescent="0.25">
      <c r="A20" s="927"/>
      <c r="B20" s="154" t="s">
        <v>169</v>
      </c>
      <c r="C20" s="154">
        <v>379</v>
      </c>
      <c r="D20" s="640">
        <v>0</v>
      </c>
      <c r="E20" s="641" t="s">
        <v>772</v>
      </c>
      <c r="F20" s="640">
        <v>0</v>
      </c>
      <c r="G20" s="640">
        <v>0</v>
      </c>
      <c r="H20" s="640">
        <v>0</v>
      </c>
      <c r="I20" s="640">
        <v>0</v>
      </c>
      <c r="J20" s="640">
        <v>379</v>
      </c>
      <c r="K20" s="155" t="s">
        <v>228</v>
      </c>
      <c r="L20" s="930"/>
    </row>
    <row r="21" spans="1:12" ht="20.25" customHeight="1" thickBot="1" x14ac:dyDescent="0.25">
      <c r="A21" s="927"/>
      <c r="B21" s="154" t="s">
        <v>171</v>
      </c>
      <c r="C21" s="154">
        <v>15</v>
      </c>
      <c r="D21" s="640">
        <v>0</v>
      </c>
      <c r="E21" s="640">
        <v>0</v>
      </c>
      <c r="F21" s="641" t="s">
        <v>772</v>
      </c>
      <c r="G21" s="640">
        <v>1</v>
      </c>
      <c r="H21" s="640">
        <v>9</v>
      </c>
      <c r="I21" s="640">
        <v>0</v>
      </c>
      <c r="J21" s="640">
        <v>5</v>
      </c>
      <c r="K21" s="155" t="s">
        <v>176</v>
      </c>
      <c r="L21" s="930"/>
    </row>
    <row r="22" spans="1:12" ht="19.5" customHeight="1" x14ac:dyDescent="0.2">
      <c r="A22" s="928"/>
      <c r="B22" s="158" t="s">
        <v>170</v>
      </c>
      <c r="C22" s="158">
        <v>20</v>
      </c>
      <c r="D22" s="646">
        <v>0</v>
      </c>
      <c r="E22" s="647" t="s">
        <v>772</v>
      </c>
      <c r="F22" s="646">
        <v>0</v>
      </c>
      <c r="G22" s="646">
        <v>0</v>
      </c>
      <c r="H22" s="646">
        <v>0</v>
      </c>
      <c r="I22" s="647" t="s">
        <v>772</v>
      </c>
      <c r="J22" s="647">
        <v>20</v>
      </c>
      <c r="K22" s="159" t="s">
        <v>175</v>
      </c>
      <c r="L22" s="931"/>
    </row>
    <row r="23" spans="1:12" ht="25.5" customHeight="1" x14ac:dyDescent="0.2">
      <c r="A23" s="932" t="s">
        <v>236</v>
      </c>
      <c r="B23" s="933"/>
      <c r="C23" s="160">
        <f>C16+C8</f>
        <v>2040</v>
      </c>
      <c r="D23" s="160">
        <f t="shared" ref="D23:J23" si="2">D16+D8</f>
        <v>2</v>
      </c>
      <c r="E23" s="160">
        <f t="shared" si="2"/>
        <v>0</v>
      </c>
      <c r="F23" s="160">
        <f t="shared" si="2"/>
        <v>0</v>
      </c>
      <c r="G23" s="160">
        <f t="shared" si="2"/>
        <v>20</v>
      </c>
      <c r="H23" s="160">
        <f t="shared" si="2"/>
        <v>193</v>
      </c>
      <c r="I23" s="160">
        <f t="shared" si="2"/>
        <v>7</v>
      </c>
      <c r="J23" s="160">
        <f t="shared" si="2"/>
        <v>1818</v>
      </c>
      <c r="K23" s="934" t="s">
        <v>270</v>
      </c>
      <c r="L23" s="935"/>
    </row>
    <row r="24" spans="1:12" s="236" customFormat="1" ht="17.850000000000001" customHeight="1" x14ac:dyDescent="0.2">
      <c r="A24" s="235" t="s">
        <v>541</v>
      </c>
      <c r="K24" s="486"/>
      <c r="L24" s="648" t="s">
        <v>542</v>
      </c>
    </row>
    <row r="25" spans="1:12" s="236" customFormat="1" x14ac:dyDescent="0.2">
      <c r="A25" s="731" t="s">
        <v>773</v>
      </c>
      <c r="B25" s="732"/>
      <c r="C25" s="732"/>
      <c r="D25" s="732"/>
      <c r="E25" s="732"/>
      <c r="F25" s="604"/>
      <c r="G25" s="604"/>
      <c r="H25" s="604"/>
      <c r="K25" s="486"/>
      <c r="L25" s="648" t="s">
        <v>774</v>
      </c>
    </row>
    <row r="26" spans="1:12" s="236" customFormat="1" x14ac:dyDescent="0.2">
      <c r="A26" s="486" t="s">
        <v>536</v>
      </c>
      <c r="B26" s="486"/>
      <c r="C26" s="486"/>
      <c r="D26" s="486"/>
      <c r="E26" s="486"/>
      <c r="F26" s="486"/>
      <c r="K26" s="486"/>
      <c r="L26" s="515" t="s">
        <v>537</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40"/>
  <sheetViews>
    <sheetView rightToLeft="1" view="pageBreakPreview" zoomScaleNormal="100" zoomScaleSheetLayoutView="100" workbookViewId="0">
      <selection activeCell="D16" sqref="D16"/>
    </sheetView>
  </sheetViews>
  <sheetFormatPr defaultColWidth="8.7109375" defaultRowHeight="12.75" x14ac:dyDescent="0.2"/>
  <cols>
    <col min="1" max="1" width="18.7109375" style="2" customWidth="1"/>
    <col min="2" max="19" width="6.7109375" style="2" customWidth="1"/>
    <col min="20" max="22" width="6.7109375" style="2" hidden="1" customWidth="1"/>
    <col min="23" max="23" width="19.7109375" style="2" customWidth="1"/>
    <col min="24" max="24" width="8.7109375" style="2" hidden="1" customWidth="1"/>
    <col min="25" max="16384" width="8.7109375" style="2"/>
  </cols>
  <sheetData>
    <row r="1" spans="1:26" s="19" customFormat="1" ht="23.85" customHeight="1" x14ac:dyDescent="0.2">
      <c r="A1" s="956" t="s">
        <v>45</v>
      </c>
      <c r="B1" s="956"/>
      <c r="C1" s="956"/>
      <c r="D1" s="956"/>
      <c r="E1" s="956"/>
      <c r="F1" s="956"/>
      <c r="G1" s="956"/>
      <c r="H1" s="956"/>
      <c r="I1" s="956"/>
      <c r="J1" s="956"/>
      <c r="K1" s="956"/>
      <c r="L1" s="956"/>
      <c r="M1" s="956"/>
      <c r="N1" s="956"/>
      <c r="O1" s="956"/>
      <c r="P1" s="956"/>
      <c r="Q1" s="956"/>
      <c r="R1" s="956"/>
      <c r="S1" s="956"/>
      <c r="T1" s="956"/>
      <c r="U1" s="956"/>
      <c r="V1" s="956"/>
      <c r="W1" s="956"/>
      <c r="X1" s="18"/>
      <c r="Y1" s="18"/>
      <c r="Z1" s="18"/>
    </row>
    <row r="2" spans="1:26" s="19" customFormat="1" ht="18" x14ac:dyDescent="0.2">
      <c r="A2" s="956" t="s">
        <v>778</v>
      </c>
      <c r="B2" s="956"/>
      <c r="C2" s="956"/>
      <c r="D2" s="956"/>
      <c r="E2" s="956"/>
      <c r="F2" s="956"/>
      <c r="G2" s="956"/>
      <c r="H2" s="956"/>
      <c r="I2" s="956"/>
      <c r="J2" s="956"/>
      <c r="K2" s="956"/>
      <c r="L2" s="956"/>
      <c r="M2" s="956"/>
      <c r="N2" s="956"/>
      <c r="O2" s="956"/>
      <c r="P2" s="956"/>
      <c r="Q2" s="956"/>
      <c r="R2" s="956"/>
      <c r="S2" s="956"/>
      <c r="T2" s="956"/>
      <c r="U2" s="956"/>
      <c r="V2" s="956"/>
      <c r="W2" s="956"/>
      <c r="X2" s="18"/>
      <c r="Y2" s="18"/>
      <c r="Z2" s="18"/>
    </row>
    <row r="3" spans="1:26" s="19" customFormat="1" ht="15.75" x14ac:dyDescent="0.2">
      <c r="A3" s="957" t="s">
        <v>196</v>
      </c>
      <c r="B3" s="957"/>
      <c r="C3" s="957"/>
      <c r="D3" s="957"/>
      <c r="E3" s="957"/>
      <c r="F3" s="957"/>
      <c r="G3" s="957"/>
      <c r="H3" s="957"/>
      <c r="I3" s="957"/>
      <c r="J3" s="957"/>
      <c r="K3" s="957"/>
      <c r="L3" s="957"/>
      <c r="M3" s="957"/>
      <c r="N3" s="957"/>
      <c r="O3" s="957"/>
      <c r="P3" s="957"/>
      <c r="Q3" s="957"/>
      <c r="R3" s="957"/>
      <c r="S3" s="957"/>
      <c r="T3" s="957"/>
      <c r="U3" s="957"/>
      <c r="V3" s="957"/>
      <c r="W3" s="957"/>
    </row>
    <row r="4" spans="1:26" s="19" customFormat="1" ht="15.75" x14ac:dyDescent="0.2">
      <c r="A4" s="957" t="s">
        <v>778</v>
      </c>
      <c r="B4" s="957"/>
      <c r="C4" s="957"/>
      <c r="D4" s="957"/>
      <c r="E4" s="957"/>
      <c r="F4" s="957"/>
      <c r="G4" s="957"/>
      <c r="H4" s="957"/>
      <c r="I4" s="957"/>
      <c r="J4" s="957"/>
      <c r="K4" s="957"/>
      <c r="L4" s="957"/>
      <c r="M4" s="957"/>
      <c r="N4" s="957"/>
      <c r="O4" s="957"/>
      <c r="P4" s="957"/>
      <c r="Q4" s="957"/>
      <c r="R4" s="957"/>
      <c r="S4" s="957"/>
      <c r="T4" s="957"/>
      <c r="U4" s="957"/>
      <c r="V4" s="957"/>
      <c r="W4" s="957"/>
    </row>
    <row r="5" spans="1:26" ht="15.75" x14ac:dyDescent="0.2">
      <c r="A5" s="72" t="s">
        <v>803</v>
      </c>
      <c r="B5" s="73"/>
      <c r="C5" s="73"/>
      <c r="D5" s="73"/>
      <c r="E5" s="73"/>
      <c r="F5" s="73"/>
      <c r="G5" s="73"/>
      <c r="H5" s="73"/>
      <c r="I5" s="73"/>
      <c r="J5" s="73"/>
      <c r="K5" s="73"/>
      <c r="L5" s="73"/>
      <c r="M5" s="73"/>
      <c r="N5" s="73"/>
      <c r="O5" s="73"/>
      <c r="P5" s="73"/>
      <c r="Q5" s="73"/>
      <c r="R5" s="73"/>
      <c r="S5" s="73"/>
      <c r="T5" s="73"/>
      <c r="U5" s="73"/>
      <c r="V5" s="73"/>
      <c r="W5" s="74" t="s">
        <v>701</v>
      </c>
    </row>
    <row r="6" spans="1:26" ht="21" customHeight="1" thickBot="1" x14ac:dyDescent="0.25">
      <c r="A6" s="962" t="s">
        <v>30</v>
      </c>
      <c r="B6" s="958">
        <v>2014</v>
      </c>
      <c r="C6" s="958"/>
      <c r="D6" s="958"/>
      <c r="E6" s="958">
        <v>2015</v>
      </c>
      <c r="F6" s="958"/>
      <c r="G6" s="958"/>
      <c r="H6" s="958">
        <v>2016</v>
      </c>
      <c r="I6" s="958"/>
      <c r="J6" s="958"/>
      <c r="K6" s="958">
        <v>2017</v>
      </c>
      <c r="L6" s="958"/>
      <c r="M6" s="958"/>
      <c r="N6" s="958">
        <v>2018</v>
      </c>
      <c r="O6" s="958"/>
      <c r="P6" s="958"/>
      <c r="Q6" s="958">
        <v>2019</v>
      </c>
      <c r="R6" s="958"/>
      <c r="S6" s="958"/>
      <c r="T6" s="958">
        <v>2019</v>
      </c>
      <c r="U6" s="958"/>
      <c r="V6" s="958"/>
      <c r="W6" s="959" t="s">
        <v>195</v>
      </c>
    </row>
    <row r="7" spans="1:26" ht="18" customHeight="1" thickBot="1" x14ac:dyDescent="0.25">
      <c r="A7" s="963"/>
      <c r="B7" s="48" t="s">
        <v>31</v>
      </c>
      <c r="C7" s="48" t="s">
        <v>32</v>
      </c>
      <c r="D7" s="39" t="s">
        <v>3</v>
      </c>
      <c r="E7" s="48" t="s">
        <v>31</v>
      </c>
      <c r="F7" s="48" t="s">
        <v>32</v>
      </c>
      <c r="G7" s="39" t="s">
        <v>3</v>
      </c>
      <c r="H7" s="48" t="s">
        <v>31</v>
      </c>
      <c r="I7" s="48" t="s">
        <v>32</v>
      </c>
      <c r="J7" s="39" t="s">
        <v>3</v>
      </c>
      <c r="K7" s="48" t="s">
        <v>31</v>
      </c>
      <c r="L7" s="48" t="s">
        <v>32</v>
      </c>
      <c r="M7" s="297" t="s">
        <v>3</v>
      </c>
      <c r="N7" s="48" t="s">
        <v>31</v>
      </c>
      <c r="O7" s="48" t="s">
        <v>32</v>
      </c>
      <c r="P7" s="297" t="s">
        <v>3</v>
      </c>
      <c r="Q7" s="48" t="s">
        <v>31</v>
      </c>
      <c r="R7" s="48" t="s">
        <v>32</v>
      </c>
      <c r="S7" s="297" t="s">
        <v>3</v>
      </c>
      <c r="T7" s="48" t="s">
        <v>31</v>
      </c>
      <c r="U7" s="48" t="s">
        <v>32</v>
      </c>
      <c r="V7" s="297" t="s">
        <v>3</v>
      </c>
      <c r="W7" s="960"/>
    </row>
    <row r="8" spans="1:26" ht="18" customHeight="1" x14ac:dyDescent="0.2">
      <c r="A8" s="964"/>
      <c r="B8" s="47" t="s">
        <v>159</v>
      </c>
      <c r="C8" s="47" t="s">
        <v>158</v>
      </c>
      <c r="D8" s="46" t="s">
        <v>4</v>
      </c>
      <c r="E8" s="47" t="s">
        <v>159</v>
      </c>
      <c r="F8" s="47" t="s">
        <v>158</v>
      </c>
      <c r="G8" s="46" t="s">
        <v>4</v>
      </c>
      <c r="H8" s="47" t="s">
        <v>159</v>
      </c>
      <c r="I8" s="47" t="s">
        <v>158</v>
      </c>
      <c r="J8" s="46" t="s">
        <v>4</v>
      </c>
      <c r="K8" s="47" t="s">
        <v>159</v>
      </c>
      <c r="L8" s="47" t="s">
        <v>158</v>
      </c>
      <c r="M8" s="298" t="s">
        <v>4</v>
      </c>
      <c r="N8" s="47" t="s">
        <v>159</v>
      </c>
      <c r="O8" s="47" t="s">
        <v>158</v>
      </c>
      <c r="P8" s="298" t="s">
        <v>4</v>
      </c>
      <c r="Q8" s="47" t="s">
        <v>159</v>
      </c>
      <c r="R8" s="47" t="s">
        <v>158</v>
      </c>
      <c r="S8" s="298" t="s">
        <v>4</v>
      </c>
      <c r="T8" s="47" t="s">
        <v>159</v>
      </c>
      <c r="U8" s="47" t="s">
        <v>158</v>
      </c>
      <c r="V8" s="298" t="s">
        <v>4</v>
      </c>
      <c r="W8" s="961"/>
    </row>
    <row r="9" spans="1:26" ht="22.5" customHeight="1" thickBot="1" x14ac:dyDescent="0.25">
      <c r="A9" s="291" t="s">
        <v>33</v>
      </c>
      <c r="B9" s="292">
        <v>104</v>
      </c>
      <c r="C9" s="292">
        <v>253</v>
      </c>
      <c r="D9" s="294">
        <f>B9+C9</f>
        <v>357</v>
      </c>
      <c r="E9" s="293">
        <v>103</v>
      </c>
      <c r="F9" s="293">
        <v>195</v>
      </c>
      <c r="G9" s="294">
        <f>E9+F9</f>
        <v>298</v>
      </c>
      <c r="H9" s="292">
        <v>126</v>
      </c>
      <c r="I9" s="292">
        <v>219</v>
      </c>
      <c r="J9" s="294">
        <f>H9+I9</f>
        <v>345</v>
      </c>
      <c r="K9" s="292">
        <v>119</v>
      </c>
      <c r="L9" s="292">
        <v>225</v>
      </c>
      <c r="M9" s="294">
        <f>K9+L9</f>
        <v>344</v>
      </c>
      <c r="N9" s="615">
        <v>90</v>
      </c>
      <c r="O9" s="615">
        <v>195</v>
      </c>
      <c r="P9" s="615">
        <f>SUM(N9:O9)</f>
        <v>285</v>
      </c>
      <c r="Q9" s="615">
        <v>79</v>
      </c>
      <c r="R9" s="615">
        <v>232</v>
      </c>
      <c r="S9" s="615">
        <f>SUM(Q9:R9)</f>
        <v>311</v>
      </c>
      <c r="T9" s="615"/>
      <c r="U9" s="615"/>
      <c r="V9" s="615"/>
      <c r="W9" s="295" t="s">
        <v>131</v>
      </c>
    </row>
    <row r="10" spans="1:26" ht="22.5" customHeight="1" thickBot="1" x14ac:dyDescent="0.25">
      <c r="A10" s="288" t="s">
        <v>34</v>
      </c>
      <c r="B10" s="98">
        <v>323</v>
      </c>
      <c r="C10" s="98">
        <v>440</v>
      </c>
      <c r="D10" s="290">
        <f t="shared" ref="D10:D16" si="0">B10+C10</f>
        <v>763</v>
      </c>
      <c r="E10" s="99">
        <v>339</v>
      </c>
      <c r="F10" s="99">
        <v>479</v>
      </c>
      <c r="G10" s="290">
        <f t="shared" ref="G10:G15" si="1">E10+F10</f>
        <v>818</v>
      </c>
      <c r="H10" s="98">
        <v>334</v>
      </c>
      <c r="I10" s="98">
        <v>453</v>
      </c>
      <c r="J10" s="290">
        <f t="shared" ref="J10:J16" si="2">H10+I10</f>
        <v>787</v>
      </c>
      <c r="K10" s="98">
        <v>305</v>
      </c>
      <c r="L10" s="98">
        <v>411</v>
      </c>
      <c r="M10" s="290">
        <f t="shared" ref="M10:M16" si="3">K10+L10</f>
        <v>716</v>
      </c>
      <c r="N10" s="616">
        <v>289</v>
      </c>
      <c r="O10" s="616">
        <v>410</v>
      </c>
      <c r="P10" s="616">
        <f t="shared" ref="P10:P21" si="4">SUM(N10:O10)</f>
        <v>699</v>
      </c>
      <c r="Q10" s="616">
        <v>287</v>
      </c>
      <c r="R10" s="616">
        <v>419</v>
      </c>
      <c r="S10" s="616">
        <f t="shared" ref="S10:S18" si="5">SUM(Q10:R10)</f>
        <v>706</v>
      </c>
      <c r="T10" s="616"/>
      <c r="U10" s="616"/>
      <c r="V10" s="616"/>
      <c r="W10" s="40" t="s">
        <v>132</v>
      </c>
    </row>
    <row r="11" spans="1:26" ht="22.5" customHeight="1" thickBot="1" x14ac:dyDescent="0.25">
      <c r="A11" s="34" t="s">
        <v>133</v>
      </c>
      <c r="B11" s="98">
        <v>54</v>
      </c>
      <c r="C11" s="98">
        <v>107</v>
      </c>
      <c r="D11" s="290">
        <f t="shared" si="0"/>
        <v>161</v>
      </c>
      <c r="E11" s="99">
        <v>45</v>
      </c>
      <c r="F11" s="99">
        <v>102</v>
      </c>
      <c r="G11" s="290">
        <f t="shared" si="1"/>
        <v>147</v>
      </c>
      <c r="H11" s="98">
        <v>0</v>
      </c>
      <c r="I11" s="98">
        <v>0</v>
      </c>
      <c r="J11" s="290">
        <f t="shared" si="2"/>
        <v>0</v>
      </c>
      <c r="K11" s="98">
        <v>33</v>
      </c>
      <c r="L11" s="98">
        <v>92</v>
      </c>
      <c r="M11" s="290">
        <f t="shared" si="3"/>
        <v>125</v>
      </c>
      <c r="N11" s="616">
        <v>31</v>
      </c>
      <c r="O11" s="616">
        <v>89</v>
      </c>
      <c r="P11" s="616">
        <f t="shared" si="4"/>
        <v>120</v>
      </c>
      <c r="Q11" s="616">
        <v>2</v>
      </c>
      <c r="R11" s="616">
        <v>2</v>
      </c>
      <c r="S11" s="616">
        <f t="shared" si="5"/>
        <v>4</v>
      </c>
      <c r="T11" s="616"/>
      <c r="U11" s="616"/>
      <c r="V11" s="616"/>
      <c r="W11" s="40" t="s">
        <v>276</v>
      </c>
      <c r="X11" s="4"/>
    </row>
    <row r="12" spans="1:26" ht="22.5" customHeight="1" thickBot="1" x14ac:dyDescent="0.25">
      <c r="A12" s="24" t="s">
        <v>538</v>
      </c>
      <c r="B12" s="100">
        <v>2</v>
      </c>
      <c r="C12" s="100">
        <v>2</v>
      </c>
      <c r="D12" s="287">
        <f t="shared" si="0"/>
        <v>4</v>
      </c>
      <c r="E12" s="101">
        <v>2</v>
      </c>
      <c r="F12" s="101">
        <v>3</v>
      </c>
      <c r="G12" s="287">
        <f t="shared" si="1"/>
        <v>5</v>
      </c>
      <c r="H12" s="100">
        <v>68</v>
      </c>
      <c r="I12" s="100">
        <v>108</v>
      </c>
      <c r="J12" s="287">
        <f t="shared" si="2"/>
        <v>176</v>
      </c>
      <c r="K12" s="100">
        <v>2</v>
      </c>
      <c r="L12" s="100">
        <v>2</v>
      </c>
      <c r="M12" s="287">
        <f t="shared" si="3"/>
        <v>4</v>
      </c>
      <c r="N12" s="617">
        <v>2</v>
      </c>
      <c r="O12" s="617">
        <v>2</v>
      </c>
      <c r="P12" s="617">
        <f t="shared" si="4"/>
        <v>4</v>
      </c>
      <c r="Q12" s="617">
        <v>0</v>
      </c>
      <c r="R12" s="617">
        <v>0</v>
      </c>
      <c r="S12" s="617">
        <f t="shared" si="5"/>
        <v>0</v>
      </c>
      <c r="T12" s="617"/>
      <c r="U12" s="617"/>
      <c r="V12" s="617"/>
      <c r="W12" s="26" t="s">
        <v>277</v>
      </c>
      <c r="X12" s="4"/>
    </row>
    <row r="13" spans="1:26" ht="22.5" customHeight="1" thickBot="1" x14ac:dyDescent="0.25">
      <c r="A13" s="34" t="s">
        <v>539</v>
      </c>
      <c r="B13" s="98">
        <v>12</v>
      </c>
      <c r="C13" s="98">
        <v>15</v>
      </c>
      <c r="D13" s="290">
        <f t="shared" si="0"/>
        <v>27</v>
      </c>
      <c r="E13" s="99">
        <v>12</v>
      </c>
      <c r="F13" s="99">
        <v>15</v>
      </c>
      <c r="G13" s="290">
        <f t="shared" si="1"/>
        <v>27</v>
      </c>
      <c r="H13" s="98">
        <v>2</v>
      </c>
      <c r="I13" s="98">
        <v>3</v>
      </c>
      <c r="J13" s="290">
        <f t="shared" si="2"/>
        <v>5</v>
      </c>
      <c r="K13" s="98">
        <v>23</v>
      </c>
      <c r="L13" s="98">
        <v>28</v>
      </c>
      <c r="M13" s="290">
        <f t="shared" si="3"/>
        <v>51</v>
      </c>
      <c r="N13" s="616">
        <v>14</v>
      </c>
      <c r="O13" s="616">
        <v>28</v>
      </c>
      <c r="P13" s="616">
        <f t="shared" si="4"/>
        <v>42</v>
      </c>
      <c r="Q13" s="616">
        <v>7</v>
      </c>
      <c r="R13" s="616">
        <v>7</v>
      </c>
      <c r="S13" s="616">
        <f t="shared" si="5"/>
        <v>14</v>
      </c>
      <c r="T13" s="616"/>
      <c r="U13" s="616"/>
      <c r="V13" s="616"/>
      <c r="W13" s="40" t="s">
        <v>278</v>
      </c>
      <c r="X13" s="4"/>
    </row>
    <row r="14" spans="1:26" ht="22.5" customHeight="1" thickBot="1" x14ac:dyDescent="0.25">
      <c r="A14" s="24" t="s">
        <v>540</v>
      </c>
      <c r="B14" s="100">
        <v>4</v>
      </c>
      <c r="C14" s="100">
        <v>17</v>
      </c>
      <c r="D14" s="287">
        <f t="shared" si="0"/>
        <v>21</v>
      </c>
      <c r="E14" s="101">
        <v>4</v>
      </c>
      <c r="F14" s="101">
        <v>20</v>
      </c>
      <c r="G14" s="287">
        <f t="shared" si="1"/>
        <v>24</v>
      </c>
      <c r="H14" s="100">
        <v>19</v>
      </c>
      <c r="I14" s="100">
        <v>26</v>
      </c>
      <c r="J14" s="287">
        <f t="shared" si="2"/>
        <v>45</v>
      </c>
      <c r="K14" s="100">
        <v>5</v>
      </c>
      <c r="L14" s="100">
        <v>23</v>
      </c>
      <c r="M14" s="287">
        <f t="shared" si="3"/>
        <v>28</v>
      </c>
      <c r="N14" s="617">
        <v>9</v>
      </c>
      <c r="O14" s="617">
        <v>29</v>
      </c>
      <c r="P14" s="617">
        <f t="shared" si="4"/>
        <v>38</v>
      </c>
      <c r="Q14" s="617">
        <v>9</v>
      </c>
      <c r="R14" s="617">
        <v>23</v>
      </c>
      <c r="S14" s="617">
        <f t="shared" si="5"/>
        <v>32</v>
      </c>
      <c r="T14" s="617"/>
      <c r="U14" s="617"/>
      <c r="V14" s="617"/>
      <c r="W14" s="26" t="s">
        <v>279</v>
      </c>
      <c r="X14" s="4"/>
    </row>
    <row r="15" spans="1:26" ht="22.5" customHeight="1" thickBot="1" x14ac:dyDescent="0.25">
      <c r="A15" s="34" t="s">
        <v>134</v>
      </c>
      <c r="B15" s="98">
        <v>2</v>
      </c>
      <c r="C15" s="98">
        <v>2</v>
      </c>
      <c r="D15" s="290">
        <f t="shared" si="0"/>
        <v>4</v>
      </c>
      <c r="E15" s="99">
        <v>2</v>
      </c>
      <c r="F15" s="99">
        <v>2</v>
      </c>
      <c r="G15" s="290">
        <f t="shared" si="1"/>
        <v>4</v>
      </c>
      <c r="H15" s="98">
        <v>5</v>
      </c>
      <c r="I15" s="98">
        <v>23</v>
      </c>
      <c r="J15" s="290">
        <f t="shared" si="2"/>
        <v>28</v>
      </c>
      <c r="K15" s="98">
        <v>2</v>
      </c>
      <c r="L15" s="98">
        <v>2</v>
      </c>
      <c r="M15" s="290">
        <f t="shared" si="3"/>
        <v>4</v>
      </c>
      <c r="N15" s="616">
        <v>2</v>
      </c>
      <c r="O15" s="616">
        <v>2</v>
      </c>
      <c r="P15" s="616">
        <f t="shared" si="4"/>
        <v>4</v>
      </c>
      <c r="Q15" s="616">
        <v>9</v>
      </c>
      <c r="R15" s="616">
        <v>28</v>
      </c>
      <c r="S15" s="616">
        <f t="shared" si="5"/>
        <v>37</v>
      </c>
      <c r="T15" s="616"/>
      <c r="U15" s="616"/>
      <c r="V15" s="616"/>
      <c r="W15" s="40" t="s">
        <v>53</v>
      </c>
      <c r="X15" s="4"/>
    </row>
    <row r="16" spans="1:26" ht="22.5" customHeight="1" thickBot="1" x14ac:dyDescent="0.25">
      <c r="A16" s="24" t="s">
        <v>604</v>
      </c>
      <c r="B16" s="100">
        <v>123</v>
      </c>
      <c r="C16" s="100">
        <v>48</v>
      </c>
      <c r="D16" s="287">
        <f t="shared" si="0"/>
        <v>171</v>
      </c>
      <c r="E16" s="101">
        <v>108</v>
      </c>
      <c r="F16" s="101">
        <v>44</v>
      </c>
      <c r="G16" s="287">
        <f>E16+F16</f>
        <v>152</v>
      </c>
      <c r="H16" s="100">
        <v>2</v>
      </c>
      <c r="I16" s="100">
        <v>2</v>
      </c>
      <c r="J16" s="287">
        <f t="shared" si="2"/>
        <v>4</v>
      </c>
      <c r="K16" s="100">
        <v>99</v>
      </c>
      <c r="L16" s="100">
        <v>64</v>
      </c>
      <c r="M16" s="287">
        <f t="shared" si="3"/>
        <v>163</v>
      </c>
      <c r="N16" s="617">
        <v>73</v>
      </c>
      <c r="O16" s="617">
        <v>15</v>
      </c>
      <c r="P16" s="617">
        <f t="shared" si="4"/>
        <v>88</v>
      </c>
      <c r="Q16" s="617">
        <v>2</v>
      </c>
      <c r="R16" s="617">
        <v>2</v>
      </c>
      <c r="S16" s="617">
        <f t="shared" si="5"/>
        <v>4</v>
      </c>
      <c r="T16" s="617"/>
      <c r="U16" s="617"/>
      <c r="V16" s="617"/>
      <c r="W16" s="26" t="s">
        <v>605</v>
      </c>
      <c r="X16" s="4"/>
    </row>
    <row r="17" spans="1:24" s="238" customFormat="1" ht="22.5" customHeight="1" thickBot="1" x14ac:dyDescent="0.25">
      <c r="A17" s="34" t="s">
        <v>181</v>
      </c>
      <c r="B17" s="98">
        <v>9</v>
      </c>
      <c r="C17" s="98">
        <v>14</v>
      </c>
      <c r="D17" s="289" t="s">
        <v>459</v>
      </c>
      <c r="E17" s="99">
        <v>39</v>
      </c>
      <c r="F17" s="99">
        <v>36</v>
      </c>
      <c r="G17" s="290">
        <f>SUM(E17:F17)</f>
        <v>75</v>
      </c>
      <c r="H17" s="98">
        <v>89</v>
      </c>
      <c r="I17" s="98">
        <v>50</v>
      </c>
      <c r="J17" s="290">
        <f>SUM(H17:I17)</f>
        <v>139</v>
      </c>
      <c r="K17" s="98">
        <v>22</v>
      </c>
      <c r="L17" s="98">
        <v>23</v>
      </c>
      <c r="M17" s="290">
        <f>SUM(K17:L17)</f>
        <v>45</v>
      </c>
      <c r="N17" s="616">
        <v>0</v>
      </c>
      <c r="O17" s="616">
        <v>0</v>
      </c>
      <c r="P17" s="616">
        <f t="shared" si="4"/>
        <v>0</v>
      </c>
      <c r="Q17" s="616">
        <v>86</v>
      </c>
      <c r="R17" s="616">
        <v>23</v>
      </c>
      <c r="S17" s="616">
        <f t="shared" si="5"/>
        <v>109</v>
      </c>
      <c r="T17" s="616"/>
      <c r="U17" s="616"/>
      <c r="V17" s="616"/>
      <c r="W17" s="40" t="s">
        <v>526</v>
      </c>
      <c r="X17" s="383"/>
    </row>
    <row r="18" spans="1:24" s="238" customFormat="1" ht="22.5" customHeight="1" thickBot="1" x14ac:dyDescent="0.25">
      <c r="A18" s="389" t="s">
        <v>576</v>
      </c>
      <c r="B18" s="468" t="s">
        <v>459</v>
      </c>
      <c r="C18" s="468" t="s">
        <v>459</v>
      </c>
      <c r="D18" s="469" t="s">
        <v>459</v>
      </c>
      <c r="E18" s="470" t="s">
        <v>459</v>
      </c>
      <c r="F18" s="470" t="s">
        <v>459</v>
      </c>
      <c r="G18" s="469" t="s">
        <v>459</v>
      </c>
      <c r="H18" s="468">
        <v>16</v>
      </c>
      <c r="I18" s="468">
        <v>18</v>
      </c>
      <c r="J18" s="469" t="s">
        <v>459</v>
      </c>
      <c r="K18" s="468">
        <v>29</v>
      </c>
      <c r="L18" s="468">
        <v>65</v>
      </c>
      <c r="M18" s="471">
        <f>SUM(K18:L18)</f>
        <v>94</v>
      </c>
      <c r="N18" s="618">
        <v>91</v>
      </c>
      <c r="O18" s="618">
        <v>124</v>
      </c>
      <c r="P18" s="618">
        <f t="shared" si="4"/>
        <v>215</v>
      </c>
      <c r="Q18" s="618">
        <v>1</v>
      </c>
      <c r="R18" s="618">
        <v>4</v>
      </c>
      <c r="S18" s="618">
        <f t="shared" si="5"/>
        <v>5</v>
      </c>
      <c r="T18" s="618"/>
      <c r="U18" s="618"/>
      <c r="V18" s="618"/>
      <c r="W18" s="472" t="s">
        <v>577</v>
      </c>
      <c r="X18" s="383"/>
    </row>
    <row r="19" spans="1:24" s="238" customFormat="1" ht="22.5" customHeight="1" thickBot="1" x14ac:dyDescent="0.25">
      <c r="A19" s="34" t="s">
        <v>179</v>
      </c>
      <c r="B19" s="98" t="s">
        <v>459</v>
      </c>
      <c r="C19" s="98" t="s">
        <v>459</v>
      </c>
      <c r="D19" s="289" t="s">
        <v>459</v>
      </c>
      <c r="E19" s="99" t="s">
        <v>459</v>
      </c>
      <c r="F19" s="99" t="s">
        <v>459</v>
      </c>
      <c r="G19" s="290" t="s">
        <v>459</v>
      </c>
      <c r="H19" s="98" t="s">
        <v>459</v>
      </c>
      <c r="I19" s="98" t="s">
        <v>459</v>
      </c>
      <c r="J19" s="290" t="s">
        <v>459</v>
      </c>
      <c r="K19" s="290">
        <v>7</v>
      </c>
      <c r="L19" s="290">
        <v>5</v>
      </c>
      <c r="M19" s="290" t="s">
        <v>459</v>
      </c>
      <c r="N19" s="616" t="s">
        <v>459</v>
      </c>
      <c r="O19" s="616" t="s">
        <v>459</v>
      </c>
      <c r="P19" s="616">
        <f t="shared" si="4"/>
        <v>0</v>
      </c>
      <c r="Q19" s="290">
        <v>53</v>
      </c>
      <c r="R19" s="290">
        <v>88</v>
      </c>
      <c r="S19" s="290" t="s">
        <v>459</v>
      </c>
      <c r="T19" s="616"/>
      <c r="U19" s="616"/>
      <c r="V19" s="616"/>
      <c r="W19" s="40" t="s">
        <v>180</v>
      </c>
      <c r="X19" s="383"/>
    </row>
    <row r="20" spans="1:24" s="238" customFormat="1" ht="22.5" customHeight="1" thickBot="1" x14ac:dyDescent="0.25">
      <c r="A20" s="389" t="s">
        <v>658</v>
      </c>
      <c r="B20" s="468" t="s">
        <v>459</v>
      </c>
      <c r="C20" s="468" t="s">
        <v>459</v>
      </c>
      <c r="D20" s="469" t="s">
        <v>459</v>
      </c>
      <c r="E20" s="470" t="s">
        <v>459</v>
      </c>
      <c r="F20" s="470" t="s">
        <v>459</v>
      </c>
      <c r="G20" s="469" t="s">
        <v>459</v>
      </c>
      <c r="H20" s="468" t="s">
        <v>459</v>
      </c>
      <c r="I20" s="468" t="s">
        <v>459</v>
      </c>
      <c r="J20" s="469" t="s">
        <v>459</v>
      </c>
      <c r="K20" s="469">
        <v>5</v>
      </c>
      <c r="L20" s="469">
        <v>5</v>
      </c>
      <c r="M20" s="469" t="s">
        <v>459</v>
      </c>
      <c r="N20" s="618" t="s">
        <v>459</v>
      </c>
      <c r="O20" s="618" t="s">
        <v>459</v>
      </c>
      <c r="P20" s="618">
        <f t="shared" si="4"/>
        <v>0</v>
      </c>
      <c r="Q20" s="469" t="s">
        <v>459</v>
      </c>
      <c r="R20" s="469" t="s">
        <v>459</v>
      </c>
      <c r="S20" s="469" t="s">
        <v>459</v>
      </c>
      <c r="T20" s="774"/>
      <c r="U20" s="774"/>
      <c r="V20" s="774"/>
      <c r="W20" s="472" t="s">
        <v>184</v>
      </c>
      <c r="X20" s="383"/>
    </row>
    <row r="21" spans="1:24" s="238" customFormat="1" ht="22.5" customHeight="1" x14ac:dyDescent="0.2">
      <c r="A21" s="296" t="s">
        <v>659</v>
      </c>
      <c r="B21" s="623" t="s">
        <v>459</v>
      </c>
      <c r="C21" s="623" t="s">
        <v>459</v>
      </c>
      <c r="D21" s="624" t="s">
        <v>459</v>
      </c>
      <c r="E21" s="625" t="s">
        <v>459</v>
      </c>
      <c r="F21" s="625" t="s">
        <v>459</v>
      </c>
      <c r="G21" s="626" t="s">
        <v>459</v>
      </c>
      <c r="H21" s="623" t="s">
        <v>459</v>
      </c>
      <c r="I21" s="623" t="s">
        <v>459</v>
      </c>
      <c r="J21" s="626" t="s">
        <v>459</v>
      </c>
      <c r="K21" s="626">
        <v>15</v>
      </c>
      <c r="L21" s="626">
        <v>15</v>
      </c>
      <c r="M21" s="626" t="s">
        <v>459</v>
      </c>
      <c r="N21" s="627" t="s">
        <v>459</v>
      </c>
      <c r="O21" s="627" t="s">
        <v>459</v>
      </c>
      <c r="P21" s="627">
        <f t="shared" si="4"/>
        <v>0</v>
      </c>
      <c r="Q21" s="626" t="s">
        <v>459</v>
      </c>
      <c r="R21" s="626" t="s">
        <v>459</v>
      </c>
      <c r="S21" s="626" t="s">
        <v>459</v>
      </c>
      <c r="T21" s="627"/>
      <c r="U21" s="627"/>
      <c r="V21" s="627"/>
      <c r="W21" s="628" t="s">
        <v>660</v>
      </c>
      <c r="X21" s="383"/>
    </row>
    <row r="22" spans="1:24" s="385" customFormat="1" ht="22.5" customHeight="1" x14ac:dyDescent="0.2">
      <c r="A22" s="619" t="s">
        <v>35</v>
      </c>
      <c r="B22" s="620">
        <f t="shared" ref="B22:M22" si="6">SUM(B9:B18)</f>
        <v>633</v>
      </c>
      <c r="C22" s="620">
        <f t="shared" si="6"/>
        <v>898</v>
      </c>
      <c r="D22" s="620">
        <f t="shared" si="6"/>
        <v>1508</v>
      </c>
      <c r="E22" s="620">
        <f t="shared" si="6"/>
        <v>654</v>
      </c>
      <c r="F22" s="620">
        <f t="shared" si="6"/>
        <v>896</v>
      </c>
      <c r="G22" s="620">
        <f t="shared" si="6"/>
        <v>1550</v>
      </c>
      <c r="H22" s="620">
        <f t="shared" si="6"/>
        <v>661</v>
      </c>
      <c r="I22" s="620">
        <f t="shared" si="6"/>
        <v>902</v>
      </c>
      <c r="J22" s="620">
        <f t="shared" si="6"/>
        <v>1529</v>
      </c>
      <c r="K22" s="620">
        <f t="shared" si="6"/>
        <v>639</v>
      </c>
      <c r="L22" s="620">
        <f t="shared" si="6"/>
        <v>935</v>
      </c>
      <c r="M22" s="620">
        <f t="shared" si="6"/>
        <v>1574</v>
      </c>
      <c r="N22" s="621">
        <f>SUM(N9:N21)</f>
        <v>601</v>
      </c>
      <c r="O22" s="621">
        <f>SUM(O9:O21)</f>
        <v>894</v>
      </c>
      <c r="P22" s="621">
        <f>SUM(N22:O22)</f>
        <v>1495</v>
      </c>
      <c r="Q22" s="621">
        <f>SUM(Q9:Q21)</f>
        <v>535</v>
      </c>
      <c r="R22" s="621">
        <f>SUM(R9:R21)</f>
        <v>828</v>
      </c>
      <c r="S22" s="621">
        <f>SUM(Q22:R22)</f>
        <v>1363</v>
      </c>
      <c r="T22" s="621"/>
      <c r="U22" s="621"/>
      <c r="V22" s="621"/>
      <c r="W22" s="622" t="s">
        <v>4</v>
      </c>
      <c r="X22" s="384"/>
    </row>
    <row r="23" spans="1:24" s="229" customFormat="1" x14ac:dyDescent="0.2">
      <c r="A23" s="240" t="s">
        <v>714</v>
      </c>
      <c r="B23" s="240"/>
      <c r="C23" s="240"/>
      <c r="D23" s="240"/>
      <c r="E23" s="240"/>
      <c r="F23" s="240"/>
      <c r="G23" s="240"/>
      <c r="H23" s="240"/>
      <c r="I23" s="240"/>
      <c r="J23" s="240"/>
      <c r="K23" s="240"/>
      <c r="L23" s="240"/>
      <c r="M23" s="240"/>
      <c r="N23" s="240"/>
      <c r="O23" s="240"/>
      <c r="P23" s="240"/>
      <c r="Q23" s="240"/>
      <c r="R23" s="240"/>
      <c r="S23" s="240"/>
      <c r="T23" s="240"/>
      <c r="U23" s="240"/>
      <c r="V23" s="240"/>
      <c r="W23" s="241" t="s">
        <v>412</v>
      </c>
    </row>
    <row r="25" spans="1:24" x14ac:dyDescent="0.2">
      <c r="A25" s="10"/>
      <c r="B25" s="11"/>
      <c r="E25" s="11"/>
      <c r="N25" s="11"/>
    </row>
    <row r="26" spans="1:24" x14ac:dyDescent="0.2">
      <c r="A26" s="10"/>
      <c r="B26" s="10">
        <v>2012</v>
      </c>
      <c r="C26" s="10">
        <v>2013</v>
      </c>
      <c r="D26" s="10">
        <v>2014</v>
      </c>
      <c r="E26" s="10">
        <v>2015</v>
      </c>
      <c r="F26" s="10">
        <v>2016</v>
      </c>
      <c r="G26" s="10">
        <v>2017</v>
      </c>
      <c r="H26" s="2">
        <v>2018</v>
      </c>
      <c r="I26" s="2">
        <v>2019</v>
      </c>
      <c r="N26" s="11"/>
    </row>
    <row r="27" spans="1:24" ht="26.25" thickBot="1" x14ac:dyDescent="0.25">
      <c r="A27" s="511" t="s">
        <v>613</v>
      </c>
      <c r="B27" s="629">
        <f t="shared" ref="B27:D28" si="7">H9</f>
        <v>126</v>
      </c>
      <c r="C27" s="629">
        <f t="shared" si="7"/>
        <v>219</v>
      </c>
      <c r="D27" s="629">
        <f t="shared" si="7"/>
        <v>345</v>
      </c>
      <c r="E27" s="629">
        <f t="shared" ref="E27:E34" si="8">M9</f>
        <v>344</v>
      </c>
      <c r="F27" s="629">
        <f t="shared" ref="F27:F34" si="9">P9</f>
        <v>285</v>
      </c>
      <c r="G27" s="629">
        <v>344</v>
      </c>
      <c r="H27" s="2">
        <v>285</v>
      </c>
      <c r="I27" s="712">
        <v>311</v>
      </c>
      <c r="N27" s="11"/>
    </row>
    <row r="28" spans="1:24" ht="26.25" thickBot="1" x14ac:dyDescent="0.25">
      <c r="A28" s="511" t="s">
        <v>614</v>
      </c>
      <c r="B28" s="629">
        <f t="shared" si="7"/>
        <v>334</v>
      </c>
      <c r="C28" s="629">
        <f t="shared" si="7"/>
        <v>453</v>
      </c>
      <c r="D28" s="629">
        <f t="shared" si="7"/>
        <v>787</v>
      </c>
      <c r="E28" s="629">
        <f t="shared" si="8"/>
        <v>716</v>
      </c>
      <c r="F28" s="629">
        <f t="shared" si="9"/>
        <v>699</v>
      </c>
      <c r="G28" s="629">
        <v>716</v>
      </c>
      <c r="H28" s="2">
        <v>699</v>
      </c>
      <c r="I28" s="713">
        <v>706</v>
      </c>
      <c r="N28" s="11"/>
    </row>
    <row r="29" spans="1:24" ht="26.25" thickBot="1" x14ac:dyDescent="0.25">
      <c r="A29" s="511" t="s">
        <v>615</v>
      </c>
      <c r="B29" s="629">
        <f t="shared" ref="B29:C34" si="10">H11</f>
        <v>0</v>
      </c>
      <c r="C29" s="629">
        <f t="shared" si="10"/>
        <v>0</v>
      </c>
      <c r="D29" s="629">
        <f t="shared" ref="D29:D34" si="11">J11</f>
        <v>0</v>
      </c>
      <c r="E29" s="629">
        <f t="shared" si="8"/>
        <v>125</v>
      </c>
      <c r="F29" s="629">
        <f t="shared" si="9"/>
        <v>120</v>
      </c>
      <c r="G29" s="629">
        <v>125</v>
      </c>
      <c r="H29" s="2">
        <v>120</v>
      </c>
      <c r="I29" s="714">
        <v>4</v>
      </c>
    </row>
    <row r="30" spans="1:24" ht="26.25" thickBot="1" x14ac:dyDescent="0.25">
      <c r="A30" s="511" t="s">
        <v>616</v>
      </c>
      <c r="B30" s="629">
        <f t="shared" si="10"/>
        <v>68</v>
      </c>
      <c r="C30" s="629">
        <f t="shared" si="10"/>
        <v>108</v>
      </c>
      <c r="D30" s="629">
        <f t="shared" si="11"/>
        <v>176</v>
      </c>
      <c r="E30" s="629">
        <f t="shared" si="8"/>
        <v>4</v>
      </c>
      <c r="F30" s="629">
        <f t="shared" si="9"/>
        <v>4</v>
      </c>
      <c r="G30" s="629">
        <v>4</v>
      </c>
      <c r="H30" s="2">
        <v>4</v>
      </c>
      <c r="I30" s="715">
        <v>0</v>
      </c>
    </row>
    <row r="31" spans="1:24" ht="26.25" thickBot="1" x14ac:dyDescent="0.25">
      <c r="A31" s="511" t="s">
        <v>617</v>
      </c>
      <c r="B31" s="629">
        <f t="shared" si="10"/>
        <v>2</v>
      </c>
      <c r="C31" s="629">
        <f t="shared" si="10"/>
        <v>3</v>
      </c>
      <c r="D31" s="629">
        <f t="shared" si="11"/>
        <v>5</v>
      </c>
      <c r="E31" s="629">
        <f t="shared" si="8"/>
        <v>51</v>
      </c>
      <c r="F31" s="629">
        <f t="shared" si="9"/>
        <v>42</v>
      </c>
      <c r="G31" s="629">
        <v>51</v>
      </c>
      <c r="H31" s="2">
        <v>42</v>
      </c>
      <c r="I31" s="714">
        <v>14</v>
      </c>
    </row>
    <row r="32" spans="1:24" ht="26.25" thickBot="1" x14ac:dyDescent="0.25">
      <c r="A32" s="511" t="s">
        <v>618</v>
      </c>
      <c r="B32" s="629">
        <f t="shared" si="10"/>
        <v>19</v>
      </c>
      <c r="C32" s="629">
        <f t="shared" si="10"/>
        <v>26</v>
      </c>
      <c r="D32" s="629">
        <f t="shared" si="11"/>
        <v>45</v>
      </c>
      <c r="E32" s="629">
        <f t="shared" si="8"/>
        <v>28</v>
      </c>
      <c r="F32" s="629">
        <f t="shared" si="9"/>
        <v>38</v>
      </c>
      <c r="G32" s="629">
        <v>28</v>
      </c>
      <c r="H32" s="2">
        <v>38</v>
      </c>
      <c r="I32" s="715">
        <v>32</v>
      </c>
    </row>
    <row r="33" spans="1:9" ht="26.25" thickBot="1" x14ac:dyDescent="0.25">
      <c r="A33" s="511" t="s">
        <v>619</v>
      </c>
      <c r="B33" s="629">
        <f t="shared" si="10"/>
        <v>5</v>
      </c>
      <c r="C33" s="629">
        <f t="shared" si="10"/>
        <v>23</v>
      </c>
      <c r="D33" s="629">
        <f t="shared" si="11"/>
        <v>28</v>
      </c>
      <c r="E33" s="629">
        <f t="shared" si="8"/>
        <v>4</v>
      </c>
      <c r="F33" s="629">
        <f t="shared" si="9"/>
        <v>4</v>
      </c>
      <c r="G33" s="629">
        <v>4</v>
      </c>
      <c r="H33" s="2">
        <v>4</v>
      </c>
      <c r="I33" s="714">
        <v>37</v>
      </c>
    </row>
    <row r="34" spans="1:9" ht="26.25" thickBot="1" x14ac:dyDescent="0.25">
      <c r="A34" s="511" t="s">
        <v>620</v>
      </c>
      <c r="B34" s="629">
        <f t="shared" si="10"/>
        <v>2</v>
      </c>
      <c r="C34" s="629">
        <f t="shared" si="10"/>
        <v>2</v>
      </c>
      <c r="D34" s="629">
        <f t="shared" si="11"/>
        <v>4</v>
      </c>
      <c r="E34" s="629">
        <f t="shared" si="8"/>
        <v>163</v>
      </c>
      <c r="F34" s="629">
        <f t="shared" si="9"/>
        <v>88</v>
      </c>
      <c r="G34" s="629">
        <v>163</v>
      </c>
      <c r="H34" s="2">
        <v>88</v>
      </c>
      <c r="I34" s="715">
        <v>4</v>
      </c>
    </row>
    <row r="35" spans="1:9" ht="26.25" thickBot="1" x14ac:dyDescent="0.25">
      <c r="A35" s="511" t="s">
        <v>621</v>
      </c>
      <c r="B35" s="629">
        <f>H18</f>
        <v>16</v>
      </c>
      <c r="C35" s="629">
        <f>I18</f>
        <v>18</v>
      </c>
      <c r="D35" s="629" t="str">
        <f>J18</f>
        <v>..</v>
      </c>
      <c r="E35" s="629">
        <f>M18</f>
        <v>94</v>
      </c>
      <c r="F35" s="629">
        <f>P18</f>
        <v>215</v>
      </c>
      <c r="G35" s="629">
        <v>94</v>
      </c>
      <c r="H35" s="2">
        <v>215</v>
      </c>
      <c r="I35" s="715">
        <v>109</v>
      </c>
    </row>
    <row r="36" spans="1:9" ht="25.5" x14ac:dyDescent="0.2">
      <c r="A36" s="511" t="s">
        <v>661</v>
      </c>
      <c r="G36" s="2">
        <v>12</v>
      </c>
      <c r="I36" s="716">
        <v>5</v>
      </c>
    </row>
    <row r="37" spans="1:9" ht="25.5" x14ac:dyDescent="0.2">
      <c r="A37" s="511" t="s">
        <v>662</v>
      </c>
      <c r="G37" s="2">
        <v>10</v>
      </c>
    </row>
    <row r="38" spans="1:9" ht="25.5" x14ac:dyDescent="0.2">
      <c r="A38" s="511" t="s">
        <v>663</v>
      </c>
      <c r="G38" s="2">
        <v>30</v>
      </c>
    </row>
    <row r="39" spans="1:9" x14ac:dyDescent="0.2">
      <c r="A39" s="10"/>
    </row>
    <row r="40" spans="1:9" x14ac:dyDescent="0.2">
      <c r="A40" s="10"/>
    </row>
  </sheetData>
  <mergeCells count="13">
    <mergeCell ref="A1:W1"/>
    <mergeCell ref="A3:W3"/>
    <mergeCell ref="A4:W4"/>
    <mergeCell ref="N6:P6"/>
    <mergeCell ref="A2:W2"/>
    <mergeCell ref="W6:W8"/>
    <mergeCell ref="A6:A8"/>
    <mergeCell ref="Q6:S6"/>
    <mergeCell ref="B6:D6"/>
    <mergeCell ref="E6:G6"/>
    <mergeCell ref="H6:J6"/>
    <mergeCell ref="K6:M6"/>
    <mergeCell ref="T6:V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rightToLeft="1" view="pageBreakPreview" zoomScaleNormal="100" zoomScaleSheetLayoutView="100" workbookViewId="0">
      <selection activeCell="A4" sqref="A4:J4"/>
    </sheetView>
  </sheetViews>
  <sheetFormatPr defaultColWidth="9.140625" defaultRowHeight="18.75" x14ac:dyDescent="0.45"/>
  <cols>
    <col min="1" max="1" width="43.7109375" style="313" customWidth="1"/>
    <col min="2" max="2" width="4.42578125" style="313" customWidth="1"/>
    <col min="3" max="3" width="42.42578125" style="3" customWidth="1"/>
    <col min="4" max="16384" width="9.140625" style="304"/>
  </cols>
  <sheetData>
    <row r="1" spans="1:3" x14ac:dyDescent="0.45">
      <c r="A1" s="303"/>
      <c r="B1" s="303"/>
      <c r="C1" s="264"/>
    </row>
    <row r="2" spans="1:3" ht="24" customHeight="1" x14ac:dyDescent="0.35">
      <c r="A2" s="318" t="s">
        <v>0</v>
      </c>
      <c r="B2" s="305"/>
      <c r="C2" s="314" t="s">
        <v>674</v>
      </c>
    </row>
    <row r="3" spans="1:3" ht="24" customHeight="1" x14ac:dyDescent="0.35">
      <c r="A3" s="306"/>
      <c r="B3" s="307"/>
      <c r="C3" s="265"/>
    </row>
    <row r="4" spans="1:3" x14ac:dyDescent="0.45">
      <c r="A4" s="308"/>
      <c r="B4" s="309"/>
      <c r="C4" s="266"/>
    </row>
    <row r="5" spans="1:3" ht="102" x14ac:dyDescent="0.45">
      <c r="A5" s="319" t="s">
        <v>478</v>
      </c>
      <c r="B5" s="309"/>
      <c r="C5" s="673" t="s">
        <v>675</v>
      </c>
    </row>
    <row r="6" spans="1:3" ht="12" customHeight="1" x14ac:dyDescent="0.45">
      <c r="A6" s="319"/>
      <c r="B6" s="303"/>
      <c r="C6" s="320"/>
    </row>
    <row r="7" spans="1:3" ht="141.75" x14ac:dyDescent="0.45">
      <c r="A7" s="319" t="s">
        <v>706</v>
      </c>
      <c r="B7" s="303"/>
      <c r="C7" s="673" t="s">
        <v>708</v>
      </c>
    </row>
    <row r="8" spans="1:3" ht="12" customHeight="1" x14ac:dyDescent="0.45">
      <c r="A8" s="319"/>
      <c r="B8" s="303"/>
      <c r="C8" s="320"/>
    </row>
    <row r="9" spans="1:3" ht="141.75" x14ac:dyDescent="0.45">
      <c r="A9" s="319" t="s">
        <v>522</v>
      </c>
      <c r="B9" s="303"/>
      <c r="C9" s="320" t="s">
        <v>523</v>
      </c>
    </row>
    <row r="10" spans="1:3" ht="12" customHeight="1" x14ac:dyDescent="0.45">
      <c r="A10" s="319"/>
      <c r="B10" s="303"/>
      <c r="C10" s="320"/>
    </row>
    <row r="11" spans="1:3" ht="20.25" x14ac:dyDescent="0.45">
      <c r="A11" s="717" t="s">
        <v>62</v>
      </c>
      <c r="B11" s="718"/>
      <c r="C11" s="719" t="s">
        <v>63</v>
      </c>
    </row>
    <row r="12" spans="1:3" ht="25.5" x14ac:dyDescent="0.45">
      <c r="A12" s="319" t="s">
        <v>430</v>
      </c>
      <c r="B12" s="303"/>
      <c r="C12" s="673" t="s">
        <v>716</v>
      </c>
    </row>
    <row r="13" spans="1:3" ht="20.25" x14ac:dyDescent="0.45">
      <c r="A13" s="319" t="s">
        <v>140</v>
      </c>
      <c r="B13" s="309"/>
      <c r="C13" s="673" t="s">
        <v>715</v>
      </c>
    </row>
    <row r="14" spans="1:3" ht="25.5" x14ac:dyDescent="0.5">
      <c r="A14" s="319" t="s">
        <v>457</v>
      </c>
      <c r="B14" s="310"/>
      <c r="C14" s="320" t="s">
        <v>458</v>
      </c>
    </row>
    <row r="15" spans="1:3" ht="40.5" x14ac:dyDescent="0.5">
      <c r="A15" s="319" t="s">
        <v>707</v>
      </c>
      <c r="B15" s="311"/>
      <c r="C15" s="673" t="s">
        <v>717</v>
      </c>
    </row>
    <row r="16" spans="1:3" x14ac:dyDescent="0.45">
      <c r="A16" s="312"/>
      <c r="B16" s="312"/>
      <c r="C16" s="7"/>
    </row>
    <row r="17" spans="1:3" x14ac:dyDescent="0.45">
      <c r="A17" s="312"/>
      <c r="B17" s="312"/>
      <c r="C17" s="7"/>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25"/>
  <sheetViews>
    <sheetView rightToLeft="1" view="pageBreakPreview" zoomScaleNormal="100" zoomScaleSheetLayoutView="100" workbookViewId="0">
      <selection activeCell="I10" sqref="I10"/>
    </sheetView>
  </sheetViews>
  <sheetFormatPr defaultColWidth="8.7109375" defaultRowHeight="12.75" x14ac:dyDescent="0.2"/>
  <cols>
    <col min="1" max="1" width="12.7109375" style="6" customWidth="1"/>
    <col min="2" max="2" width="11.85546875" style="6" customWidth="1"/>
    <col min="3" max="7" width="9.140625" style="6" customWidth="1"/>
    <col min="8" max="8" width="11.7109375" style="6" customWidth="1"/>
    <col min="9" max="10" width="16.140625" style="6" customWidth="1"/>
    <col min="11" max="11" width="13.85546875" style="6" customWidth="1"/>
    <col min="12" max="16384" width="8.7109375" style="6"/>
  </cols>
  <sheetData>
    <row r="1" spans="1:14" s="16" customFormat="1" ht="28.35" customHeight="1" x14ac:dyDescent="0.2">
      <c r="A1" s="887" t="s">
        <v>42</v>
      </c>
      <c r="B1" s="887"/>
      <c r="C1" s="887"/>
      <c r="D1" s="887"/>
      <c r="E1" s="887"/>
      <c r="F1" s="887"/>
      <c r="G1" s="887"/>
      <c r="H1" s="887"/>
      <c r="I1" s="887"/>
      <c r="J1" s="887"/>
      <c r="K1" s="887"/>
      <c r="L1" s="17"/>
      <c r="M1" s="17"/>
      <c r="N1" s="17"/>
    </row>
    <row r="2" spans="1:14" s="16" customFormat="1" ht="17.100000000000001" customHeight="1" x14ac:dyDescent="0.2">
      <c r="A2" s="887" t="s">
        <v>743</v>
      </c>
      <c r="B2" s="887"/>
      <c r="C2" s="887"/>
      <c r="D2" s="887"/>
      <c r="E2" s="887"/>
      <c r="F2" s="887"/>
      <c r="G2" s="887"/>
      <c r="H2" s="887"/>
      <c r="I2" s="887"/>
      <c r="J2" s="887"/>
      <c r="K2" s="887"/>
      <c r="L2" s="17"/>
      <c r="M2" s="17"/>
      <c r="N2" s="17"/>
    </row>
    <row r="3" spans="1:14" s="16" customFormat="1" ht="33" customHeight="1" x14ac:dyDescent="0.2">
      <c r="A3" s="969" t="s">
        <v>239</v>
      </c>
      <c r="B3" s="890"/>
      <c r="C3" s="890"/>
      <c r="D3" s="890"/>
      <c r="E3" s="890"/>
      <c r="F3" s="890"/>
      <c r="G3" s="890"/>
      <c r="H3" s="890"/>
      <c r="I3" s="890"/>
      <c r="J3" s="890"/>
      <c r="K3" s="890"/>
    </row>
    <row r="4" spans="1:14" s="16" customFormat="1" ht="15.75" x14ac:dyDescent="0.2">
      <c r="A4" s="893" t="s">
        <v>743</v>
      </c>
      <c r="B4" s="893"/>
      <c r="C4" s="893"/>
      <c r="D4" s="893"/>
      <c r="E4" s="893"/>
      <c r="F4" s="893"/>
      <c r="G4" s="893"/>
      <c r="H4" s="893"/>
      <c r="I4" s="893"/>
      <c r="J4" s="893"/>
      <c r="K4" s="893"/>
    </row>
    <row r="5" spans="1:14" s="16" customFormat="1" ht="15.75" x14ac:dyDescent="0.2">
      <c r="A5" s="250" t="s">
        <v>804</v>
      </c>
      <c r="B5" s="267"/>
      <c r="C5" s="267"/>
      <c r="D5" s="751"/>
      <c r="E5" s="751"/>
      <c r="F5" s="751"/>
      <c r="G5" s="751"/>
      <c r="H5" s="267"/>
      <c r="I5" s="267"/>
      <c r="J5" s="267"/>
      <c r="K5" s="252" t="s">
        <v>739</v>
      </c>
    </row>
    <row r="6" spans="1:14" s="239" customFormat="1" x14ac:dyDescent="0.2">
      <c r="A6" s="299" t="s">
        <v>454</v>
      </c>
      <c r="B6" s="269"/>
      <c r="C6" s="269"/>
      <c r="D6" s="269"/>
      <c r="E6" s="269"/>
      <c r="F6" s="269"/>
      <c r="G6" s="269"/>
      <c r="H6" s="269"/>
      <c r="I6" s="251"/>
      <c r="J6" s="251"/>
      <c r="K6" s="302" t="s">
        <v>455</v>
      </c>
    </row>
    <row r="7" spans="1:14" ht="75.75" thickBot="1" x14ac:dyDescent="0.3">
      <c r="A7" s="967" t="s">
        <v>36</v>
      </c>
      <c r="B7" s="300" t="s">
        <v>784</v>
      </c>
      <c r="C7" s="300" t="s">
        <v>745</v>
      </c>
      <c r="D7" s="300" t="s">
        <v>747</v>
      </c>
      <c r="E7" s="300" t="s">
        <v>749</v>
      </c>
      <c r="F7" s="300" t="s">
        <v>751</v>
      </c>
      <c r="G7" s="300" t="s">
        <v>753</v>
      </c>
      <c r="H7" s="300" t="s">
        <v>37</v>
      </c>
      <c r="I7" s="301" t="s">
        <v>431</v>
      </c>
      <c r="J7" s="301" t="s">
        <v>432</v>
      </c>
      <c r="K7" s="965" t="s">
        <v>59</v>
      </c>
    </row>
    <row r="8" spans="1:14" ht="90" customHeight="1" x14ac:dyDescent="0.2">
      <c r="A8" s="968"/>
      <c r="B8" s="805" t="s">
        <v>199</v>
      </c>
      <c r="C8" s="805" t="s">
        <v>746</v>
      </c>
      <c r="D8" s="805" t="s">
        <v>748</v>
      </c>
      <c r="E8" s="805" t="s">
        <v>750</v>
      </c>
      <c r="F8" s="805" t="s">
        <v>752</v>
      </c>
      <c r="G8" s="805" t="s">
        <v>754</v>
      </c>
      <c r="H8" s="805" t="s">
        <v>38</v>
      </c>
      <c r="I8" s="806" t="s">
        <v>433</v>
      </c>
      <c r="J8" s="806" t="s">
        <v>434</v>
      </c>
      <c r="K8" s="966"/>
    </row>
    <row r="9" spans="1:14" ht="22.5" customHeight="1" thickBot="1" x14ac:dyDescent="0.25">
      <c r="A9" s="807">
        <v>2004</v>
      </c>
      <c r="B9" s="808">
        <v>11134</v>
      </c>
      <c r="C9" s="809">
        <v>515</v>
      </c>
      <c r="D9" s="809">
        <v>0</v>
      </c>
      <c r="E9" s="809">
        <f t="shared" ref="E9:E22" si="0">SUM(C9:D9)</f>
        <v>515</v>
      </c>
      <c r="F9" s="810">
        <v>4543</v>
      </c>
      <c r="G9" s="809">
        <v>0</v>
      </c>
      <c r="H9" s="810">
        <f t="shared" ref="H9:H23" si="1">SUM(F9:G9)</f>
        <v>4543</v>
      </c>
      <c r="I9" s="248">
        <v>21.619417475728156</v>
      </c>
      <c r="J9" s="248">
        <v>2.4508034338542815</v>
      </c>
      <c r="K9" s="811">
        <v>2004</v>
      </c>
    </row>
    <row r="10" spans="1:14" ht="22.5" customHeight="1" thickBot="1" x14ac:dyDescent="0.25">
      <c r="A10" s="102">
        <v>2005</v>
      </c>
      <c r="B10" s="54">
        <v>13957.7</v>
      </c>
      <c r="C10" s="55">
        <v>515</v>
      </c>
      <c r="D10" s="55">
        <v>0</v>
      </c>
      <c r="E10" s="55">
        <f t="shared" si="0"/>
        <v>515</v>
      </c>
      <c r="F10" s="56">
        <v>4616</v>
      </c>
      <c r="G10" s="55">
        <v>0</v>
      </c>
      <c r="H10" s="56">
        <f t="shared" si="1"/>
        <v>4616</v>
      </c>
      <c r="I10" s="249">
        <v>27.102330097087378</v>
      </c>
      <c r="J10" s="249">
        <v>3.0237651646447143</v>
      </c>
      <c r="K10" s="41">
        <v>2005</v>
      </c>
    </row>
    <row r="11" spans="1:14" ht="22.5" customHeight="1" thickBot="1" x14ac:dyDescent="0.25">
      <c r="A11" s="103">
        <v>2006</v>
      </c>
      <c r="B11" s="57">
        <v>16945.599999999999</v>
      </c>
      <c r="C11" s="58">
        <v>437</v>
      </c>
      <c r="D11" s="58">
        <v>0</v>
      </c>
      <c r="E11" s="58">
        <f t="shared" si="0"/>
        <v>437</v>
      </c>
      <c r="F11" s="59">
        <v>2953</v>
      </c>
      <c r="G11" s="58">
        <v>0</v>
      </c>
      <c r="H11" s="59">
        <f t="shared" si="1"/>
        <v>2953</v>
      </c>
      <c r="I11" s="248">
        <v>38.777116704805486</v>
      </c>
      <c r="J11" s="248">
        <v>5.7384354893328817</v>
      </c>
      <c r="K11" s="25">
        <v>2006</v>
      </c>
    </row>
    <row r="12" spans="1:14" ht="22.5" customHeight="1" thickBot="1" x14ac:dyDescent="0.25">
      <c r="A12" s="102">
        <v>2007</v>
      </c>
      <c r="B12" s="54">
        <v>15182.9</v>
      </c>
      <c r="C12" s="55">
        <v>445</v>
      </c>
      <c r="D12" s="55">
        <v>0</v>
      </c>
      <c r="E12" s="55">
        <f t="shared" si="0"/>
        <v>445</v>
      </c>
      <c r="F12" s="56">
        <v>2864</v>
      </c>
      <c r="G12" s="55">
        <v>0</v>
      </c>
      <c r="H12" s="56">
        <f t="shared" si="1"/>
        <v>2864</v>
      </c>
      <c r="I12" s="249">
        <v>34.11887640449438</v>
      </c>
      <c r="J12" s="249">
        <v>5.3012918994413409</v>
      </c>
      <c r="K12" s="41">
        <v>2007</v>
      </c>
    </row>
    <row r="13" spans="1:14" ht="22.5" customHeight="1" thickBot="1" x14ac:dyDescent="0.25">
      <c r="A13" s="103">
        <v>2008</v>
      </c>
      <c r="B13" s="57">
        <v>17688.400000000001</v>
      </c>
      <c r="C13" s="58">
        <v>484</v>
      </c>
      <c r="D13" s="58">
        <v>0</v>
      </c>
      <c r="E13" s="58">
        <f t="shared" si="0"/>
        <v>484</v>
      </c>
      <c r="F13" s="59">
        <v>2899</v>
      </c>
      <c r="G13" s="58">
        <v>0</v>
      </c>
      <c r="H13" s="59">
        <f t="shared" si="1"/>
        <v>2899</v>
      </c>
      <c r="I13" s="248">
        <v>36.546280991735543</v>
      </c>
      <c r="J13" s="248">
        <v>6.101552259399794</v>
      </c>
      <c r="K13" s="25">
        <v>2008</v>
      </c>
    </row>
    <row r="14" spans="1:14" ht="22.5" customHeight="1" thickBot="1" x14ac:dyDescent="0.25">
      <c r="A14" s="102">
        <v>2009</v>
      </c>
      <c r="B14" s="54">
        <v>14065.7</v>
      </c>
      <c r="C14" s="55">
        <v>446</v>
      </c>
      <c r="D14" s="55">
        <v>0</v>
      </c>
      <c r="E14" s="55">
        <f t="shared" si="0"/>
        <v>446</v>
      </c>
      <c r="F14" s="56">
        <v>3313</v>
      </c>
      <c r="G14" s="55">
        <v>0</v>
      </c>
      <c r="H14" s="56">
        <f t="shared" si="1"/>
        <v>3313</v>
      </c>
      <c r="I14" s="249">
        <v>31.537443946188343</v>
      </c>
      <c r="J14" s="249">
        <v>4.2456082100814969</v>
      </c>
      <c r="K14" s="41">
        <v>2009</v>
      </c>
    </row>
    <row r="15" spans="1:14" ht="22.5" customHeight="1" thickBot="1" x14ac:dyDescent="0.25">
      <c r="A15" s="103">
        <v>2010</v>
      </c>
      <c r="B15" s="57">
        <v>13760.4</v>
      </c>
      <c r="C15" s="58">
        <v>495</v>
      </c>
      <c r="D15" s="58">
        <v>0</v>
      </c>
      <c r="E15" s="58">
        <f t="shared" si="0"/>
        <v>495</v>
      </c>
      <c r="F15" s="59">
        <v>3300</v>
      </c>
      <c r="G15" s="58">
        <v>0</v>
      </c>
      <c r="H15" s="59">
        <f t="shared" si="1"/>
        <v>3300</v>
      </c>
      <c r="I15" s="248">
        <v>27.798787878787877</v>
      </c>
      <c r="J15" s="248">
        <v>4.1698181818181821</v>
      </c>
      <c r="K15" s="25">
        <v>2010</v>
      </c>
    </row>
    <row r="16" spans="1:14" ht="22.5" customHeight="1" thickBot="1" x14ac:dyDescent="0.25">
      <c r="A16" s="102">
        <v>2011</v>
      </c>
      <c r="B16" s="54">
        <v>12995</v>
      </c>
      <c r="C16" s="55">
        <v>497</v>
      </c>
      <c r="D16" s="55">
        <v>0</v>
      </c>
      <c r="E16" s="55">
        <f t="shared" si="0"/>
        <v>497</v>
      </c>
      <c r="F16" s="56">
        <v>3641</v>
      </c>
      <c r="G16" s="55">
        <v>0</v>
      </c>
      <c r="H16" s="56">
        <f t="shared" si="1"/>
        <v>3641</v>
      </c>
      <c r="I16" s="249">
        <v>26.146881287726359</v>
      </c>
      <c r="J16" s="249">
        <v>3.5690744301016206</v>
      </c>
      <c r="K16" s="41">
        <v>2011</v>
      </c>
    </row>
    <row r="17" spans="1:11" ht="22.5" customHeight="1" thickBot="1" x14ac:dyDescent="0.25">
      <c r="A17" s="103">
        <v>2012</v>
      </c>
      <c r="B17" s="57">
        <v>11273.542126000008</v>
      </c>
      <c r="C17" s="58">
        <v>499</v>
      </c>
      <c r="D17" s="58">
        <v>0</v>
      </c>
      <c r="E17" s="58">
        <f t="shared" si="0"/>
        <v>499</v>
      </c>
      <c r="F17" s="59">
        <v>3573</v>
      </c>
      <c r="G17" s="58">
        <v>0</v>
      </c>
      <c r="H17" s="59">
        <f t="shared" si="1"/>
        <v>3573</v>
      </c>
      <c r="I17" s="248">
        <v>22.592268789579173</v>
      </c>
      <c r="J17" s="248">
        <v>3.1552035057374774</v>
      </c>
      <c r="K17" s="25">
        <v>2012</v>
      </c>
    </row>
    <row r="18" spans="1:11" ht="22.5" customHeight="1" thickBot="1" x14ac:dyDescent="0.25">
      <c r="A18" s="102">
        <v>2013</v>
      </c>
      <c r="B18" s="54">
        <v>12005.9</v>
      </c>
      <c r="C18" s="55">
        <v>499</v>
      </c>
      <c r="D18" s="55">
        <v>0</v>
      </c>
      <c r="E18" s="55">
        <f t="shared" si="0"/>
        <v>499</v>
      </c>
      <c r="F18" s="56">
        <v>2264</v>
      </c>
      <c r="G18" s="55">
        <v>0</v>
      </c>
      <c r="H18" s="56">
        <f t="shared" si="1"/>
        <v>2264</v>
      </c>
      <c r="I18" s="249">
        <v>24.05991983967936</v>
      </c>
      <c r="J18" s="249">
        <v>5.3029593639575969</v>
      </c>
      <c r="K18" s="41">
        <v>2013</v>
      </c>
    </row>
    <row r="19" spans="1:11" ht="22.5" customHeight="1" thickBot="1" x14ac:dyDescent="0.25">
      <c r="A19" s="103">
        <v>2014</v>
      </c>
      <c r="B19" s="57">
        <v>16213</v>
      </c>
      <c r="C19" s="58">
        <v>464</v>
      </c>
      <c r="D19" s="58">
        <v>0</v>
      </c>
      <c r="E19" s="58">
        <f t="shared" si="0"/>
        <v>464</v>
      </c>
      <c r="F19" s="59">
        <v>2900</v>
      </c>
      <c r="G19" s="58">
        <v>0</v>
      </c>
      <c r="H19" s="59">
        <f t="shared" si="1"/>
        <v>2900</v>
      </c>
      <c r="I19" s="248">
        <v>34.941810344827587</v>
      </c>
      <c r="J19" s="248">
        <v>5.5906896551724135</v>
      </c>
      <c r="K19" s="25">
        <v>2014</v>
      </c>
    </row>
    <row r="20" spans="1:11" ht="22.5" customHeight="1" thickBot="1" x14ac:dyDescent="0.25">
      <c r="A20" s="102">
        <v>2015</v>
      </c>
      <c r="B20" s="54">
        <v>15202</v>
      </c>
      <c r="C20" s="55">
        <v>475</v>
      </c>
      <c r="D20" s="55">
        <v>0</v>
      </c>
      <c r="E20" s="55">
        <f t="shared" si="0"/>
        <v>475</v>
      </c>
      <c r="F20" s="56">
        <v>3011</v>
      </c>
      <c r="G20" s="55">
        <v>0</v>
      </c>
      <c r="H20" s="56">
        <f t="shared" si="1"/>
        <v>3011</v>
      </c>
      <c r="I20" s="249">
        <v>32.004210526315788</v>
      </c>
      <c r="J20" s="249">
        <v>5.0488209897044172</v>
      </c>
      <c r="K20" s="41">
        <v>2015</v>
      </c>
    </row>
    <row r="21" spans="1:11" ht="22.5" customHeight="1" thickBot="1" x14ac:dyDescent="0.25">
      <c r="A21" s="103">
        <v>2016</v>
      </c>
      <c r="B21" s="57">
        <v>14513</v>
      </c>
      <c r="C21" s="58">
        <v>480</v>
      </c>
      <c r="D21" s="58">
        <v>0</v>
      </c>
      <c r="E21" s="58">
        <f t="shared" si="0"/>
        <v>480</v>
      </c>
      <c r="F21" s="59">
        <v>3193</v>
      </c>
      <c r="G21" s="58">
        <v>0</v>
      </c>
      <c r="H21" s="59">
        <f t="shared" si="1"/>
        <v>3193</v>
      </c>
      <c r="I21" s="248">
        <f>B21/C21</f>
        <v>30.235416666666666</v>
      </c>
      <c r="J21" s="248">
        <f>B21/H21</f>
        <v>4.5452552458502975</v>
      </c>
      <c r="K21" s="25">
        <v>2016</v>
      </c>
    </row>
    <row r="22" spans="1:11" ht="22.5" customHeight="1" thickBot="1" x14ac:dyDescent="0.25">
      <c r="A22" s="102">
        <v>2017</v>
      </c>
      <c r="B22" s="54">
        <v>15358</v>
      </c>
      <c r="C22" s="55">
        <v>478</v>
      </c>
      <c r="D22" s="55">
        <v>0</v>
      </c>
      <c r="E22" s="55">
        <f t="shared" si="0"/>
        <v>478</v>
      </c>
      <c r="F22" s="56">
        <v>3664</v>
      </c>
      <c r="G22" s="55">
        <v>0</v>
      </c>
      <c r="H22" s="56">
        <f t="shared" si="1"/>
        <v>3664</v>
      </c>
      <c r="I22" s="249">
        <f>B22/C22</f>
        <v>32.129707112970713</v>
      </c>
      <c r="J22" s="249">
        <f>B22/H22</f>
        <v>4.1915938864628819</v>
      </c>
      <c r="K22" s="41">
        <v>2017</v>
      </c>
    </row>
    <row r="23" spans="1:11" ht="22.5" customHeight="1" thickBot="1" x14ac:dyDescent="0.25">
      <c r="A23" s="103">
        <v>2018</v>
      </c>
      <c r="B23" s="57">
        <v>14665</v>
      </c>
      <c r="C23" s="58">
        <v>471</v>
      </c>
      <c r="D23" s="58">
        <v>0</v>
      </c>
      <c r="E23" s="58">
        <f>SUM(C23:D23)</f>
        <v>471</v>
      </c>
      <c r="F23" s="59">
        <v>3816</v>
      </c>
      <c r="G23" s="58">
        <v>0</v>
      </c>
      <c r="H23" s="59">
        <f t="shared" si="1"/>
        <v>3816</v>
      </c>
      <c r="I23" s="248">
        <f>B23/C23</f>
        <v>31.13588110403397</v>
      </c>
      <c r="J23" s="248">
        <f>B23/H23</f>
        <v>3.8430293501048216</v>
      </c>
      <c r="K23" s="25">
        <v>2018</v>
      </c>
    </row>
    <row r="24" spans="1:11" ht="22.5" customHeight="1" x14ac:dyDescent="0.2">
      <c r="A24" s="104">
        <v>2019</v>
      </c>
      <c r="B24" s="105">
        <v>16938.2</v>
      </c>
      <c r="C24" s="106">
        <v>472</v>
      </c>
      <c r="D24" s="106">
        <v>714</v>
      </c>
      <c r="E24" s="106">
        <f>SUM(C24:D24)</f>
        <v>1186</v>
      </c>
      <c r="F24" s="97">
        <v>3769</v>
      </c>
      <c r="G24" s="106">
        <v>1438</v>
      </c>
      <c r="H24" s="97">
        <f>SUM(F24:G24)</f>
        <v>5207</v>
      </c>
      <c r="I24" s="711">
        <f>B24/E24</f>
        <v>14.281787521079259</v>
      </c>
      <c r="J24" s="711">
        <f>B24/H24</f>
        <v>3.2529671595928558</v>
      </c>
      <c r="K24" s="107">
        <v>2019</v>
      </c>
    </row>
    <row r="25" spans="1:11" s="239" customFormat="1" x14ac:dyDescent="0.2">
      <c r="A25" s="234" t="s">
        <v>536</v>
      </c>
      <c r="B25" s="238"/>
      <c r="C25" s="238"/>
      <c r="D25" s="238"/>
      <c r="E25" s="238"/>
      <c r="F25" s="238"/>
      <c r="G25" s="238"/>
      <c r="H25" s="238"/>
      <c r="I25" s="238"/>
      <c r="J25" s="238"/>
      <c r="K25" s="232" t="s">
        <v>537</v>
      </c>
    </row>
  </sheetData>
  <mergeCells count="6">
    <mergeCell ref="A2:K2"/>
    <mergeCell ref="A1:K1"/>
    <mergeCell ref="K7:K8"/>
    <mergeCell ref="A7:A8"/>
    <mergeCell ref="A4:K4"/>
    <mergeCell ref="A3:K3"/>
  </mergeCells>
  <phoneticPr fontId="0" type="noConversion"/>
  <printOptions horizontalCentered="1" verticalCentered="1"/>
  <pageMargins left="0" right="0" top="0" bottom="0" header="0" footer="0"/>
  <pageSetup paperSize="9" scale="75"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rightToLeft="1" view="pageBreakPreview" zoomScaleNormal="100" zoomScaleSheetLayoutView="100" workbookViewId="0">
      <selection activeCell="A8" sqref="A8"/>
    </sheetView>
  </sheetViews>
  <sheetFormatPr defaultColWidth="8.7109375" defaultRowHeight="12.75" x14ac:dyDescent="0.2"/>
  <cols>
    <col min="1" max="1" width="19.85546875" style="8" customWidth="1"/>
    <col min="2" max="11" width="9.42578125" style="8" customWidth="1"/>
    <col min="12" max="12" width="18.7109375" style="8" customWidth="1"/>
    <col min="13" max="16384" width="8.7109375" style="8"/>
  </cols>
  <sheetData>
    <row r="1" spans="1:12" s="116" customFormat="1" ht="22.35" customHeight="1" x14ac:dyDescent="0.25">
      <c r="A1" s="877" t="s">
        <v>685</v>
      </c>
      <c r="B1" s="877"/>
      <c r="C1" s="877"/>
      <c r="D1" s="877"/>
      <c r="E1" s="877"/>
      <c r="F1" s="877"/>
      <c r="G1" s="877"/>
      <c r="H1" s="877"/>
      <c r="I1" s="877"/>
      <c r="J1" s="877"/>
      <c r="K1" s="877"/>
      <c r="L1" s="877"/>
    </row>
    <row r="2" spans="1:12" s="116" customFormat="1" ht="18" x14ac:dyDescent="0.25">
      <c r="A2" s="877" t="s">
        <v>779</v>
      </c>
      <c r="B2" s="877"/>
      <c r="C2" s="877"/>
      <c r="D2" s="877"/>
      <c r="E2" s="877"/>
      <c r="F2" s="877"/>
      <c r="G2" s="877"/>
      <c r="H2" s="877"/>
      <c r="I2" s="877"/>
      <c r="J2" s="877"/>
      <c r="K2" s="877"/>
      <c r="L2" s="877"/>
    </row>
    <row r="3" spans="1:12" s="116" customFormat="1" ht="32.85" customHeight="1" x14ac:dyDescent="0.25">
      <c r="A3" s="973" t="s">
        <v>686</v>
      </c>
      <c r="B3" s="973"/>
      <c r="C3" s="973"/>
      <c r="D3" s="973"/>
      <c r="E3" s="973"/>
      <c r="F3" s="973"/>
      <c r="G3" s="973"/>
      <c r="H3" s="973"/>
      <c r="I3" s="973"/>
      <c r="J3" s="973"/>
      <c r="K3" s="973"/>
      <c r="L3" s="973"/>
    </row>
    <row r="4" spans="1:12" s="116" customFormat="1" ht="15.75" x14ac:dyDescent="0.25">
      <c r="A4" s="974" t="s">
        <v>779</v>
      </c>
      <c r="B4" s="974"/>
      <c r="C4" s="974"/>
      <c r="D4" s="974"/>
      <c r="E4" s="974"/>
      <c r="F4" s="974"/>
      <c r="G4" s="974"/>
      <c r="H4" s="974"/>
      <c r="I4" s="974"/>
      <c r="J4" s="974"/>
      <c r="K4" s="974"/>
      <c r="L4" s="974"/>
    </row>
    <row r="5" spans="1:12" s="117" customFormat="1" ht="15.75" x14ac:dyDescent="0.2">
      <c r="A5" s="115" t="s">
        <v>806</v>
      </c>
      <c r="B5" s="975"/>
      <c r="C5" s="975"/>
      <c r="D5" s="975"/>
      <c r="E5" s="114"/>
      <c r="F5" s="114"/>
      <c r="G5" s="114"/>
      <c r="H5" s="114"/>
      <c r="I5" s="970" t="s">
        <v>805</v>
      </c>
      <c r="J5" s="971"/>
      <c r="K5" s="971"/>
      <c r="L5" s="972"/>
    </row>
    <row r="6" spans="1:12" ht="30" customHeight="1" x14ac:dyDescent="0.2">
      <c r="A6" s="118" t="s">
        <v>360</v>
      </c>
      <c r="B6" s="119">
        <v>2010</v>
      </c>
      <c r="C6" s="119">
        <v>2011</v>
      </c>
      <c r="D6" s="119">
        <v>2012</v>
      </c>
      <c r="E6" s="119">
        <v>2013</v>
      </c>
      <c r="F6" s="119">
        <v>2014</v>
      </c>
      <c r="G6" s="119">
        <v>2015</v>
      </c>
      <c r="H6" s="119">
        <v>2016</v>
      </c>
      <c r="I6" s="119">
        <v>2017</v>
      </c>
      <c r="J6" s="119">
        <v>2018</v>
      </c>
      <c r="K6" s="752">
        <v>2019</v>
      </c>
      <c r="L6" s="120" t="s">
        <v>361</v>
      </c>
    </row>
    <row r="7" spans="1:12" ht="36" customHeight="1" thickBot="1" x14ac:dyDescent="0.25">
      <c r="A7" s="121" t="s">
        <v>362</v>
      </c>
      <c r="B7" s="122">
        <v>32</v>
      </c>
      <c r="C7" s="122">
        <v>64</v>
      </c>
      <c r="D7" s="122">
        <v>91</v>
      </c>
      <c r="E7" s="122">
        <v>170</v>
      </c>
      <c r="F7" s="122">
        <v>243</v>
      </c>
      <c r="G7" s="122">
        <v>685</v>
      </c>
      <c r="H7" s="122">
        <v>610</v>
      </c>
      <c r="I7" s="122">
        <v>503</v>
      </c>
      <c r="J7" s="122">
        <v>181</v>
      </c>
      <c r="K7" s="753">
        <v>538</v>
      </c>
      <c r="L7" s="125" t="s">
        <v>363</v>
      </c>
    </row>
    <row r="8" spans="1:12" ht="36" customHeight="1" thickBot="1" x14ac:dyDescent="0.25">
      <c r="A8" s="123" t="s">
        <v>364</v>
      </c>
      <c r="B8" s="124">
        <v>911</v>
      </c>
      <c r="C8" s="124">
        <v>998</v>
      </c>
      <c r="D8" s="124">
        <v>675</v>
      </c>
      <c r="E8" s="124">
        <v>804</v>
      </c>
      <c r="F8" s="124">
        <v>732</v>
      </c>
      <c r="G8" s="124">
        <v>3340</v>
      </c>
      <c r="H8" s="124">
        <v>2594</v>
      </c>
      <c r="I8" s="124">
        <v>1816</v>
      </c>
      <c r="J8" s="124">
        <v>84</v>
      </c>
      <c r="K8" s="754">
        <v>958</v>
      </c>
      <c r="L8" s="126" t="s">
        <v>365</v>
      </c>
    </row>
    <row r="9" spans="1:12" ht="36" customHeight="1" x14ac:dyDescent="0.2">
      <c r="A9" s="242" t="s">
        <v>366</v>
      </c>
      <c r="B9" s="243" t="s">
        <v>459</v>
      </c>
      <c r="C9" s="243" t="s">
        <v>459</v>
      </c>
      <c r="D9" s="243">
        <v>442</v>
      </c>
      <c r="E9" s="243">
        <v>447</v>
      </c>
      <c r="F9" s="244">
        <v>829</v>
      </c>
      <c r="G9" s="244">
        <v>1206</v>
      </c>
      <c r="H9" s="244">
        <v>1743</v>
      </c>
      <c r="I9" s="244">
        <v>1113</v>
      </c>
      <c r="J9" s="244">
        <v>474</v>
      </c>
      <c r="K9" s="755">
        <v>443</v>
      </c>
      <c r="L9" s="245" t="s">
        <v>367</v>
      </c>
    </row>
    <row r="10" spans="1:12" ht="30" customHeight="1" x14ac:dyDescent="0.2">
      <c r="A10" s="246" t="s">
        <v>3</v>
      </c>
      <c r="B10" s="630">
        <f>SUM(B7:B9)</f>
        <v>943</v>
      </c>
      <c r="C10" s="630">
        <f t="shared" ref="C10:H10" si="0">SUM(C7:C9)</f>
        <v>1062</v>
      </c>
      <c r="D10" s="630">
        <f t="shared" si="0"/>
        <v>1208</v>
      </c>
      <c r="E10" s="630">
        <f t="shared" si="0"/>
        <v>1421</v>
      </c>
      <c r="F10" s="630">
        <f t="shared" si="0"/>
        <v>1804</v>
      </c>
      <c r="G10" s="630">
        <f t="shared" si="0"/>
        <v>5231</v>
      </c>
      <c r="H10" s="630">
        <f t="shared" si="0"/>
        <v>4947</v>
      </c>
      <c r="I10" s="630">
        <f>SUM(I7:I9)</f>
        <v>3432</v>
      </c>
      <c r="J10" s="630">
        <f>SUM(J7:J9)</f>
        <v>739</v>
      </c>
      <c r="K10" s="630">
        <f>SUM(K7:K9)</f>
        <v>1939</v>
      </c>
      <c r="L10" s="247" t="s">
        <v>4</v>
      </c>
    </row>
    <row r="11" spans="1:12" s="234" customFormat="1" x14ac:dyDescent="0.2">
      <c r="A11" s="228" t="s">
        <v>536</v>
      </c>
      <c r="L11" s="232" t="s">
        <v>537</v>
      </c>
    </row>
  </sheetData>
  <mergeCells count="6">
    <mergeCell ref="I5:L5"/>
    <mergeCell ref="A1:L1"/>
    <mergeCell ref="A3:L3"/>
    <mergeCell ref="A4:L4"/>
    <mergeCell ref="B5:D5"/>
    <mergeCell ref="A2:L2"/>
  </mergeCells>
  <printOptions horizontalCentered="1" verticalCentered="1"/>
  <pageMargins left="0" right="0" top="0" bottom="0" header="0" footer="0"/>
  <pageSetup paperSize="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rightToLeft="1" view="pageBreakPreview" zoomScaleNormal="100" zoomScaleSheetLayoutView="100" workbookViewId="0">
      <selection activeCell="D23" sqref="D23"/>
    </sheetView>
  </sheetViews>
  <sheetFormatPr defaultColWidth="8.7109375" defaultRowHeight="12.75" x14ac:dyDescent="0.2"/>
  <cols>
    <col min="1" max="1" width="25.7109375" style="8" customWidth="1"/>
    <col min="2" max="6" width="14.7109375" style="8" customWidth="1"/>
    <col min="7" max="8" width="25.7109375" style="8" customWidth="1"/>
    <col min="9" max="16384" width="8.7109375" style="8"/>
  </cols>
  <sheetData>
    <row r="1" spans="1:10" s="116" customFormat="1" ht="18" x14ac:dyDescent="0.25">
      <c r="A1" s="976" t="s">
        <v>368</v>
      </c>
      <c r="B1" s="976"/>
      <c r="C1" s="976"/>
      <c r="D1" s="976"/>
      <c r="E1" s="976"/>
      <c r="F1" s="976"/>
      <c r="G1" s="976"/>
      <c r="H1" s="190"/>
      <c r="I1" s="161"/>
      <c r="J1" s="161"/>
    </row>
    <row r="2" spans="1:10" s="193" customFormat="1" ht="18" x14ac:dyDescent="0.25">
      <c r="A2" s="895">
        <v>2014</v>
      </c>
      <c r="B2" s="895"/>
      <c r="C2" s="895"/>
      <c r="D2" s="895"/>
      <c r="E2" s="895"/>
      <c r="F2" s="895"/>
      <c r="G2" s="895"/>
      <c r="H2" s="191"/>
      <c r="I2" s="192"/>
      <c r="J2" s="192"/>
    </row>
    <row r="3" spans="1:10" s="193" customFormat="1" ht="15.75" x14ac:dyDescent="0.25">
      <c r="A3" s="977" t="s">
        <v>369</v>
      </c>
      <c r="B3" s="977"/>
      <c r="C3" s="977"/>
      <c r="D3" s="977"/>
      <c r="E3" s="977"/>
      <c r="F3" s="977"/>
      <c r="G3" s="977"/>
      <c r="H3" s="194"/>
    </row>
    <row r="4" spans="1:10" s="193" customFormat="1" ht="15.75" x14ac:dyDescent="0.25">
      <c r="A4" s="978" t="s">
        <v>529</v>
      </c>
      <c r="B4" s="978"/>
      <c r="C4" s="978"/>
      <c r="D4" s="978"/>
      <c r="E4" s="978"/>
      <c r="F4" s="978"/>
      <c r="G4" s="978"/>
      <c r="H4" s="195"/>
    </row>
    <row r="5" spans="1:10" s="117" customFormat="1" ht="15.75" x14ac:dyDescent="0.2">
      <c r="A5" s="162" t="s">
        <v>521</v>
      </c>
      <c r="B5" s="270"/>
      <c r="C5" s="270"/>
      <c r="D5" s="270"/>
      <c r="E5" s="270"/>
      <c r="F5" s="270"/>
      <c r="G5" s="163" t="s">
        <v>520</v>
      </c>
    </row>
    <row r="6" spans="1:10" ht="57" customHeight="1" x14ac:dyDescent="0.2">
      <c r="A6" s="164" t="s">
        <v>58</v>
      </c>
      <c r="B6" s="165" t="s">
        <v>435</v>
      </c>
      <c r="C6" s="165" t="s">
        <v>436</v>
      </c>
      <c r="D6" s="165" t="s">
        <v>437</v>
      </c>
      <c r="E6" s="165" t="s">
        <v>438</v>
      </c>
      <c r="F6" s="165" t="s">
        <v>439</v>
      </c>
      <c r="G6" s="166" t="s">
        <v>57</v>
      </c>
    </row>
    <row r="7" spans="1:10" ht="23.1" customHeight="1" thickBot="1" x14ac:dyDescent="0.25">
      <c r="A7" s="121" t="s">
        <v>92</v>
      </c>
      <c r="B7" s="138">
        <v>0.34</v>
      </c>
      <c r="C7" s="196" t="s">
        <v>530</v>
      </c>
      <c r="D7" s="368">
        <v>13.3</v>
      </c>
      <c r="E7" s="369">
        <v>51.78</v>
      </c>
      <c r="F7" s="197">
        <v>1.0529999999999999</v>
      </c>
      <c r="G7" s="198" t="s">
        <v>96</v>
      </c>
    </row>
    <row r="8" spans="1:10" ht="23.1" customHeight="1" thickBot="1" x14ac:dyDescent="0.25">
      <c r="A8" s="170" t="s">
        <v>21</v>
      </c>
      <c r="B8" s="139">
        <v>0.77</v>
      </c>
      <c r="C8" s="199">
        <v>1.3220000000000001</v>
      </c>
      <c r="D8" s="375">
        <v>15.8</v>
      </c>
      <c r="E8" s="370">
        <v>49.7</v>
      </c>
      <c r="F8" s="200" t="s">
        <v>530</v>
      </c>
      <c r="G8" s="201" t="s">
        <v>52</v>
      </c>
    </row>
    <row r="9" spans="1:10" ht="23.1" customHeight="1" thickBot="1" x14ac:dyDescent="0.25">
      <c r="A9" s="174" t="s">
        <v>17</v>
      </c>
      <c r="B9" s="141">
        <v>0.03</v>
      </c>
      <c r="C9" s="202">
        <v>2.2450000000000001</v>
      </c>
      <c r="D9" s="376">
        <v>30.9</v>
      </c>
      <c r="E9" s="371">
        <v>113.9</v>
      </c>
      <c r="F9" s="203" t="s">
        <v>530</v>
      </c>
      <c r="G9" s="204" t="s">
        <v>102</v>
      </c>
    </row>
    <row r="10" spans="1:10" ht="23.1" customHeight="1" thickBot="1" x14ac:dyDescent="0.25">
      <c r="A10" s="170" t="s">
        <v>93</v>
      </c>
      <c r="B10" s="205">
        <v>0.97</v>
      </c>
      <c r="C10" s="205">
        <v>3.3940000000000001</v>
      </c>
      <c r="D10" s="377">
        <v>20.77</v>
      </c>
      <c r="E10" s="372">
        <v>20.02</v>
      </c>
      <c r="F10" s="205">
        <v>1.0529999999999999</v>
      </c>
      <c r="G10" s="201" t="s">
        <v>214</v>
      </c>
    </row>
    <row r="11" spans="1:10" ht="23.1" customHeight="1" thickBot="1" x14ac:dyDescent="0.25">
      <c r="A11" s="174" t="s">
        <v>15</v>
      </c>
      <c r="B11" s="206">
        <v>0.87</v>
      </c>
      <c r="C11" s="206">
        <v>2.2200000000000002</v>
      </c>
      <c r="D11" s="378">
        <v>28.9</v>
      </c>
      <c r="E11" s="373">
        <v>26.93</v>
      </c>
      <c r="F11" s="206">
        <v>2.6320000000000001</v>
      </c>
      <c r="G11" s="204" t="s">
        <v>103</v>
      </c>
    </row>
    <row r="12" spans="1:10" ht="23.1" customHeight="1" thickBot="1" x14ac:dyDescent="0.25">
      <c r="A12" s="170" t="s">
        <v>19</v>
      </c>
      <c r="B12" s="139" t="s">
        <v>530</v>
      </c>
      <c r="C12" s="199">
        <v>2.052</v>
      </c>
      <c r="D12" s="375">
        <v>13</v>
      </c>
      <c r="E12" s="370">
        <v>13.81</v>
      </c>
      <c r="F12" s="200">
        <v>0.52600000000000002</v>
      </c>
      <c r="G12" s="201" t="s">
        <v>104</v>
      </c>
    </row>
    <row r="13" spans="1:10" ht="23.1" customHeight="1" thickBot="1" x14ac:dyDescent="0.25">
      <c r="A13" s="174" t="s">
        <v>135</v>
      </c>
      <c r="B13" s="141">
        <v>0.76</v>
      </c>
      <c r="C13" s="202">
        <v>2.1720000000000002</v>
      </c>
      <c r="D13" s="376">
        <v>13.9</v>
      </c>
      <c r="E13" s="371">
        <v>8.2859999999999996</v>
      </c>
      <c r="F13" s="203">
        <v>1.0529999999999999</v>
      </c>
      <c r="G13" s="204" t="s">
        <v>136</v>
      </c>
    </row>
    <row r="14" spans="1:10" ht="23.1" customHeight="1" thickBot="1" x14ac:dyDescent="0.25">
      <c r="A14" s="170" t="s">
        <v>51</v>
      </c>
      <c r="B14" s="139">
        <v>0.11</v>
      </c>
      <c r="C14" s="199" t="s">
        <v>530</v>
      </c>
      <c r="D14" s="375">
        <v>12</v>
      </c>
      <c r="E14" s="370">
        <v>19.3</v>
      </c>
      <c r="F14" s="200">
        <v>1.0529999999999999</v>
      </c>
      <c r="G14" s="201" t="s">
        <v>53</v>
      </c>
    </row>
    <row r="15" spans="1:10" ht="23.1" customHeight="1" thickBot="1" x14ac:dyDescent="0.25">
      <c r="A15" s="174" t="s">
        <v>60</v>
      </c>
      <c r="B15" s="141" t="s">
        <v>530</v>
      </c>
      <c r="C15" s="202">
        <v>3.6339999999999999</v>
      </c>
      <c r="D15" s="376">
        <v>23.58</v>
      </c>
      <c r="E15" s="371">
        <v>17.899999999999999</v>
      </c>
      <c r="F15" s="203">
        <v>2.6320000000000001</v>
      </c>
      <c r="G15" s="204" t="s">
        <v>54</v>
      </c>
    </row>
    <row r="16" spans="1:10" ht="23.1" customHeight="1" thickBot="1" x14ac:dyDescent="0.25">
      <c r="A16" s="170" t="s">
        <v>49</v>
      </c>
      <c r="B16" s="139"/>
      <c r="C16" s="199"/>
      <c r="D16" s="375"/>
      <c r="E16" s="370"/>
      <c r="F16" s="200"/>
      <c r="G16" s="201" t="s">
        <v>55</v>
      </c>
    </row>
    <row r="17" spans="1:11" ht="23.1" customHeight="1" x14ac:dyDescent="0.2">
      <c r="A17" s="178" t="s">
        <v>50</v>
      </c>
      <c r="B17" s="207"/>
      <c r="C17" s="208"/>
      <c r="D17" s="379"/>
      <c r="E17" s="374"/>
      <c r="F17" s="209"/>
      <c r="G17" s="210" t="s">
        <v>56</v>
      </c>
    </row>
    <row r="18" spans="1:11" ht="14.25" customHeight="1" thickBot="1" x14ac:dyDescent="0.25">
      <c r="A18" s="254" t="s">
        <v>163</v>
      </c>
      <c r="B18" s="211"/>
      <c r="C18" s="211"/>
      <c r="D18" s="211"/>
      <c r="E18" s="211"/>
      <c r="F18" s="211"/>
      <c r="G18" s="255" t="s">
        <v>162</v>
      </c>
    </row>
    <row r="19" spans="1:11" ht="14.25" customHeight="1" thickTop="1" thickBot="1" x14ac:dyDescent="0.25">
      <c r="A19" s="256" t="s">
        <v>161</v>
      </c>
      <c r="B19" s="212"/>
      <c r="C19" s="212"/>
      <c r="D19" s="212"/>
      <c r="E19" s="212"/>
      <c r="F19" s="212"/>
      <c r="G19" s="257" t="s">
        <v>160</v>
      </c>
    </row>
    <row r="20" spans="1:11" ht="14.25" customHeight="1" thickTop="1" thickBot="1" x14ac:dyDescent="0.25">
      <c r="A20" s="256" t="s">
        <v>216</v>
      </c>
      <c r="B20" s="212"/>
      <c r="C20" s="212"/>
      <c r="D20" s="212"/>
      <c r="E20" s="212"/>
      <c r="F20" s="212"/>
      <c r="G20" s="257" t="s">
        <v>215</v>
      </c>
    </row>
    <row r="21" spans="1:11" ht="14.25" customHeight="1" thickTop="1" x14ac:dyDescent="0.2">
      <c r="A21" s="366" t="s">
        <v>532</v>
      </c>
      <c r="G21" s="367" t="s">
        <v>531</v>
      </c>
    </row>
    <row r="22" spans="1:11" s="234" customFormat="1" x14ac:dyDescent="0.2">
      <c r="A22" s="234" t="s">
        <v>411</v>
      </c>
      <c r="G22" s="232" t="s">
        <v>412</v>
      </c>
      <c r="J22" s="253"/>
      <c r="K22" s="253"/>
    </row>
    <row r="23" spans="1:11" s="234" customFormat="1" x14ac:dyDescent="0.2">
      <c r="A23" s="979" t="s">
        <v>460</v>
      </c>
      <c r="B23" s="979"/>
      <c r="C23" s="73"/>
      <c r="D23" s="73"/>
      <c r="G23" s="323" t="s">
        <v>461</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rightToLeft="1" view="pageBreakPreview" zoomScaleNormal="100" zoomScaleSheetLayoutView="100" workbookViewId="0">
      <selection activeCell="A8" sqref="A8"/>
    </sheetView>
  </sheetViews>
  <sheetFormatPr defaultColWidth="8.7109375" defaultRowHeight="12.75" x14ac:dyDescent="0.2"/>
  <cols>
    <col min="1" max="1" width="21.42578125" style="431" customWidth="1"/>
    <col min="2" max="4" width="16.7109375" style="431" customWidth="1"/>
    <col min="5" max="5" width="21.42578125" style="431" customWidth="1"/>
    <col min="6" max="16384" width="8.7109375" style="431"/>
  </cols>
  <sheetData>
    <row r="1" spans="1:6" s="426" customFormat="1" ht="23.85" customHeight="1" x14ac:dyDescent="0.25">
      <c r="A1" s="980" t="s">
        <v>622</v>
      </c>
      <c r="B1" s="980"/>
      <c r="C1" s="980"/>
      <c r="D1" s="980"/>
      <c r="E1" s="980"/>
      <c r="F1" s="425"/>
    </row>
    <row r="2" spans="1:6" s="426" customFormat="1" ht="18" x14ac:dyDescent="0.25">
      <c r="A2" s="980">
        <v>2019</v>
      </c>
      <c r="B2" s="980"/>
      <c r="C2" s="980"/>
      <c r="D2" s="980"/>
      <c r="E2" s="980"/>
      <c r="F2" s="425"/>
    </row>
    <row r="3" spans="1:6" s="426" customFormat="1" ht="15.75" x14ac:dyDescent="0.25">
      <c r="A3" s="981" t="s">
        <v>623</v>
      </c>
      <c r="B3" s="981"/>
      <c r="C3" s="981"/>
      <c r="D3" s="981"/>
      <c r="E3" s="981"/>
    </row>
    <row r="4" spans="1:6" s="426" customFormat="1" ht="15.75" x14ac:dyDescent="0.25">
      <c r="A4" s="982">
        <v>2019</v>
      </c>
      <c r="B4" s="982"/>
      <c r="C4" s="982"/>
      <c r="D4" s="982"/>
      <c r="E4" s="982"/>
    </row>
    <row r="5" spans="1:6" s="430" customFormat="1" ht="15.75" x14ac:dyDescent="0.2">
      <c r="A5" s="427" t="s">
        <v>808</v>
      </c>
      <c r="B5" s="428"/>
      <c r="C5" s="428"/>
      <c r="D5" s="428"/>
      <c r="E5" s="429" t="s">
        <v>807</v>
      </c>
    </row>
    <row r="6" spans="1:6" ht="58.5" customHeight="1" x14ac:dyDescent="0.2">
      <c r="A6" s="164" t="s">
        <v>58</v>
      </c>
      <c r="B6" s="165" t="s">
        <v>442</v>
      </c>
      <c r="C6" s="165" t="s">
        <v>443</v>
      </c>
      <c r="D6" s="165" t="s">
        <v>444</v>
      </c>
      <c r="E6" s="166" t="s">
        <v>57</v>
      </c>
    </row>
    <row r="7" spans="1:6" ht="22.35" customHeight="1" thickBot="1" x14ac:dyDescent="0.25">
      <c r="A7" s="432" t="s">
        <v>92</v>
      </c>
      <c r="B7" s="678">
        <v>29.45</v>
      </c>
      <c r="C7" s="168">
        <v>2.2084999999999999</v>
      </c>
      <c r="D7" s="168">
        <v>5.6349999999999998</v>
      </c>
      <c r="E7" s="433" t="s">
        <v>141</v>
      </c>
    </row>
    <row r="8" spans="1:6" ht="22.35" customHeight="1" thickBot="1" x14ac:dyDescent="0.25">
      <c r="A8" s="434" t="s">
        <v>21</v>
      </c>
      <c r="B8" s="679">
        <v>3.77</v>
      </c>
      <c r="C8" s="172">
        <v>2.3160000000000003</v>
      </c>
      <c r="D8" s="172">
        <v>6.1050000000000004</v>
      </c>
      <c r="E8" s="435" t="s">
        <v>95</v>
      </c>
    </row>
    <row r="9" spans="1:6" ht="22.35" customHeight="1" thickBot="1" x14ac:dyDescent="0.25">
      <c r="A9" s="436" t="s">
        <v>17</v>
      </c>
      <c r="B9" s="680">
        <v>20.385000000000002</v>
      </c>
      <c r="C9" s="176">
        <v>1.419</v>
      </c>
      <c r="D9" s="176">
        <v>5.87</v>
      </c>
      <c r="E9" s="437" t="s">
        <v>137</v>
      </c>
    </row>
    <row r="10" spans="1:6" ht="22.35" customHeight="1" thickBot="1" x14ac:dyDescent="0.25">
      <c r="A10" s="434" t="s">
        <v>139</v>
      </c>
      <c r="B10" s="679">
        <v>24.15</v>
      </c>
      <c r="C10" s="172">
        <v>1.5605</v>
      </c>
      <c r="D10" s="172">
        <v>5.4450000000000003</v>
      </c>
      <c r="E10" s="435" t="s">
        <v>142</v>
      </c>
    </row>
    <row r="11" spans="1:6" ht="22.35" customHeight="1" thickBot="1" x14ac:dyDescent="0.25">
      <c r="A11" s="436" t="s">
        <v>15</v>
      </c>
      <c r="B11" s="680">
        <v>5.44</v>
      </c>
      <c r="C11" s="176">
        <v>2.3904999999999998</v>
      </c>
      <c r="D11" s="176">
        <v>6.18</v>
      </c>
      <c r="E11" s="437" t="s">
        <v>44</v>
      </c>
    </row>
    <row r="12" spans="1:6" ht="22.35" customHeight="1" thickBot="1" x14ac:dyDescent="0.25">
      <c r="A12" s="434" t="s">
        <v>19</v>
      </c>
      <c r="B12" s="679">
        <v>19.615000000000002</v>
      </c>
      <c r="C12" s="172">
        <v>2.48</v>
      </c>
      <c r="D12" s="172">
        <v>5.7650000000000006</v>
      </c>
      <c r="E12" s="435" t="s">
        <v>138</v>
      </c>
    </row>
    <row r="13" spans="1:6" ht="22.35" customHeight="1" thickBot="1" x14ac:dyDescent="0.25">
      <c r="A13" s="436" t="s">
        <v>135</v>
      </c>
      <c r="B13" s="680">
        <v>12.885</v>
      </c>
      <c r="C13" s="176">
        <v>1.5305</v>
      </c>
      <c r="D13" s="176">
        <v>5.7200000000000006</v>
      </c>
      <c r="E13" s="437" t="s">
        <v>143</v>
      </c>
    </row>
    <row r="14" spans="1:6" ht="22.35" customHeight="1" thickBot="1" x14ac:dyDescent="0.25">
      <c r="A14" s="434" t="s">
        <v>51</v>
      </c>
      <c r="B14" s="679">
        <v>3.77</v>
      </c>
      <c r="C14" s="172">
        <v>2.2069999999999999</v>
      </c>
      <c r="D14" s="172">
        <v>6.0750000000000002</v>
      </c>
      <c r="E14" s="435" t="s">
        <v>144</v>
      </c>
    </row>
    <row r="15" spans="1:6" ht="22.35" customHeight="1" thickBot="1" x14ac:dyDescent="0.25">
      <c r="A15" s="436" t="s">
        <v>60</v>
      </c>
      <c r="B15" s="680">
        <v>4.79</v>
      </c>
      <c r="C15" s="176">
        <v>2.6710000000000003</v>
      </c>
      <c r="D15" s="176">
        <v>6.0500000000000007</v>
      </c>
      <c r="E15" s="437" t="s">
        <v>145</v>
      </c>
    </row>
    <row r="16" spans="1:6" ht="22.35" customHeight="1" thickBot="1" x14ac:dyDescent="0.25">
      <c r="A16" s="434" t="s">
        <v>49</v>
      </c>
      <c r="B16" s="679">
        <v>21.36</v>
      </c>
      <c r="C16" s="172">
        <v>2.6575000000000002</v>
      </c>
      <c r="D16" s="172">
        <v>5.415</v>
      </c>
      <c r="E16" s="435" t="s">
        <v>146</v>
      </c>
    </row>
    <row r="17" spans="1:11" ht="22.35" customHeight="1" x14ac:dyDescent="0.2">
      <c r="A17" s="438" t="s">
        <v>50</v>
      </c>
      <c r="B17" s="681" t="s">
        <v>756</v>
      </c>
      <c r="C17" s="180" t="s">
        <v>756</v>
      </c>
      <c r="D17" s="180" t="s">
        <v>756</v>
      </c>
      <c r="E17" s="439" t="s">
        <v>147</v>
      </c>
    </row>
    <row r="18" spans="1:11" s="185" customFormat="1" ht="13.5" customHeight="1" x14ac:dyDescent="0.2">
      <c r="A18" s="182" t="s">
        <v>241</v>
      </c>
      <c r="B18" s="440"/>
      <c r="C18" s="182"/>
      <c r="D18" s="182"/>
      <c r="E18" s="441" t="s">
        <v>218</v>
      </c>
    </row>
    <row r="19" spans="1:11" x14ac:dyDescent="0.2">
      <c r="A19" s="441" t="s">
        <v>242</v>
      </c>
      <c r="B19" s="442"/>
      <c r="C19" s="442"/>
      <c r="D19" s="442"/>
      <c r="E19" s="441" t="s">
        <v>217</v>
      </c>
    </row>
    <row r="20" spans="1:11" s="444" customFormat="1" ht="15" customHeight="1" x14ac:dyDescent="0.2">
      <c r="A20" s="444" t="s">
        <v>411</v>
      </c>
      <c r="E20" s="445" t="s">
        <v>412</v>
      </c>
      <c r="J20" s="446"/>
      <c r="K20" s="446"/>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rightToLeft="1" view="pageBreakPreview" zoomScaleNormal="100" zoomScaleSheetLayoutView="100" workbookViewId="0">
      <selection activeCell="A7" sqref="A7"/>
    </sheetView>
  </sheetViews>
  <sheetFormatPr defaultColWidth="8.7109375" defaultRowHeight="12.75" x14ac:dyDescent="0.2"/>
  <cols>
    <col min="1" max="1" width="18.7109375" style="8" customWidth="1"/>
    <col min="2" max="2" width="18.140625" style="8" customWidth="1"/>
    <col min="3" max="6" width="19.7109375" style="8" customWidth="1"/>
    <col min="7" max="7" width="23.7109375" style="8" customWidth="1"/>
    <col min="8" max="8" width="25.7109375" style="8" customWidth="1"/>
    <col min="9" max="16384" width="8.7109375" style="8"/>
  </cols>
  <sheetData>
    <row r="1" spans="1:10" s="116" customFormat="1" ht="20.85" customHeight="1" x14ac:dyDescent="0.25">
      <c r="A1" s="976" t="s">
        <v>721</v>
      </c>
      <c r="B1" s="976"/>
      <c r="C1" s="976"/>
      <c r="D1" s="976"/>
      <c r="E1" s="976"/>
      <c r="F1" s="976"/>
      <c r="G1" s="976"/>
      <c r="H1" s="190"/>
      <c r="I1" s="161"/>
      <c r="J1" s="161"/>
    </row>
    <row r="2" spans="1:10" s="193" customFormat="1" ht="18" x14ac:dyDescent="0.25">
      <c r="A2" s="895">
        <v>2019</v>
      </c>
      <c r="B2" s="895"/>
      <c r="C2" s="895"/>
      <c r="D2" s="895"/>
      <c r="E2" s="895"/>
      <c r="F2" s="895"/>
      <c r="G2" s="895"/>
      <c r="H2" s="191"/>
      <c r="I2" s="192"/>
      <c r="J2" s="192"/>
    </row>
    <row r="3" spans="1:10" s="193" customFormat="1" ht="15.75" x14ac:dyDescent="0.25">
      <c r="A3" s="897" t="s">
        <v>722</v>
      </c>
      <c r="B3" s="897"/>
      <c r="C3" s="897"/>
      <c r="D3" s="897"/>
      <c r="E3" s="897"/>
      <c r="F3" s="897"/>
      <c r="G3" s="897"/>
      <c r="H3" s="194"/>
    </row>
    <row r="4" spans="1:10" s="193" customFormat="1" ht="15.75" x14ac:dyDescent="0.25">
      <c r="A4" s="978" t="s">
        <v>744</v>
      </c>
      <c r="B4" s="978"/>
      <c r="C4" s="978"/>
      <c r="D4" s="978"/>
      <c r="E4" s="978"/>
      <c r="F4" s="978"/>
      <c r="G4" s="978"/>
      <c r="H4" s="195"/>
    </row>
    <row r="5" spans="1:10" s="78" customFormat="1" ht="15.75" x14ac:dyDescent="0.2">
      <c r="A5" s="258" t="s">
        <v>810</v>
      </c>
      <c r="B5" s="258"/>
      <c r="C5" s="271"/>
      <c r="D5" s="271"/>
      <c r="E5" s="271"/>
      <c r="F5" s="271"/>
      <c r="G5" s="237" t="s">
        <v>809</v>
      </c>
    </row>
    <row r="6" spans="1:10" ht="57" customHeight="1" x14ac:dyDescent="0.2">
      <c r="A6" s="164" t="s">
        <v>58</v>
      </c>
      <c r="B6" s="165" t="s">
        <v>695</v>
      </c>
      <c r="C6" s="165" t="s">
        <v>635</v>
      </c>
      <c r="D6" s="165" t="s">
        <v>636</v>
      </c>
      <c r="E6" s="165" t="s">
        <v>637</v>
      </c>
      <c r="F6" s="165" t="s">
        <v>634</v>
      </c>
      <c r="G6" s="166" t="s">
        <v>57</v>
      </c>
    </row>
    <row r="7" spans="1:10" ht="23.1" customHeight="1" thickBot="1" x14ac:dyDescent="0.25">
      <c r="A7" s="512" t="s">
        <v>92</v>
      </c>
      <c r="B7" s="729">
        <v>0.3</v>
      </c>
      <c r="C7" s="729">
        <v>3.0015000000000001</v>
      </c>
      <c r="D7" s="785">
        <v>27.211500000000001</v>
      </c>
      <c r="E7" s="786">
        <v>152.35</v>
      </c>
      <c r="F7" s="786">
        <v>6.3740000000000006</v>
      </c>
      <c r="G7" s="513" t="s">
        <v>96</v>
      </c>
    </row>
    <row r="8" spans="1:10" ht="23.1" customHeight="1" thickBot="1" x14ac:dyDescent="0.25">
      <c r="A8" s="170" t="s">
        <v>21</v>
      </c>
      <c r="B8" s="375">
        <v>0.96</v>
      </c>
      <c r="C8" s="375">
        <v>6.0404999999999998</v>
      </c>
      <c r="D8" s="139">
        <v>16.330000000000002</v>
      </c>
      <c r="E8" s="370">
        <v>69.55</v>
      </c>
      <c r="F8" s="370">
        <v>5.7275</v>
      </c>
      <c r="G8" s="201" t="s">
        <v>52</v>
      </c>
    </row>
    <row r="9" spans="1:10" ht="23.1" customHeight="1" thickBot="1" x14ac:dyDescent="0.25">
      <c r="A9" s="174" t="s">
        <v>17</v>
      </c>
      <c r="B9" s="376">
        <v>0.45499999999999996</v>
      </c>
      <c r="C9" s="376">
        <v>2.9394999999999998</v>
      </c>
      <c r="D9" s="481">
        <v>12.738000000000001</v>
      </c>
      <c r="E9" s="371">
        <v>65.974999999999994</v>
      </c>
      <c r="F9" s="371">
        <v>3.86</v>
      </c>
      <c r="G9" s="204" t="s">
        <v>102</v>
      </c>
    </row>
    <row r="10" spans="1:10" ht="23.1" customHeight="1" thickBot="1" x14ac:dyDescent="0.25">
      <c r="A10" s="170" t="s">
        <v>93</v>
      </c>
      <c r="B10" s="377">
        <v>0.22</v>
      </c>
      <c r="C10" s="377">
        <v>4.1479999999999997</v>
      </c>
      <c r="D10" s="787">
        <v>24.383000000000003</v>
      </c>
      <c r="E10" s="372">
        <v>65.234999999999999</v>
      </c>
      <c r="F10" s="372">
        <v>2.9535</v>
      </c>
      <c r="G10" s="201" t="s">
        <v>214</v>
      </c>
    </row>
    <row r="11" spans="1:10" ht="23.1" customHeight="1" thickBot="1" x14ac:dyDescent="0.25">
      <c r="A11" s="174" t="s">
        <v>15</v>
      </c>
      <c r="B11" s="378">
        <v>1.62</v>
      </c>
      <c r="C11" s="378">
        <v>5.3540000000000001</v>
      </c>
      <c r="D11" s="373">
        <v>22.954999999999998</v>
      </c>
      <c r="E11" s="373">
        <v>393</v>
      </c>
      <c r="F11" s="371">
        <v>8.2769999999999992</v>
      </c>
      <c r="G11" s="204" t="s">
        <v>103</v>
      </c>
    </row>
    <row r="12" spans="1:10" ht="23.1" customHeight="1" thickBot="1" x14ac:dyDescent="0.25">
      <c r="A12" s="170" t="s">
        <v>19</v>
      </c>
      <c r="B12" s="375">
        <v>0.66500000000000004</v>
      </c>
      <c r="C12" s="375">
        <v>6.0705</v>
      </c>
      <c r="D12" s="139">
        <v>16.508000000000003</v>
      </c>
      <c r="E12" s="370">
        <v>70.384999999999991</v>
      </c>
      <c r="F12" s="370">
        <v>7.5785</v>
      </c>
      <c r="G12" s="201" t="s">
        <v>104</v>
      </c>
    </row>
    <row r="13" spans="1:10" ht="23.1" customHeight="1" thickBot="1" x14ac:dyDescent="0.25">
      <c r="A13" s="174" t="s">
        <v>135</v>
      </c>
      <c r="B13" s="376">
        <v>0.35</v>
      </c>
      <c r="C13" s="376">
        <v>3.5484999999999998</v>
      </c>
      <c r="D13" s="141">
        <v>10.943999999999999</v>
      </c>
      <c r="E13" s="371">
        <v>55.185000000000002</v>
      </c>
      <c r="F13" s="371">
        <v>4.8849999999999998</v>
      </c>
      <c r="G13" s="204" t="s">
        <v>136</v>
      </c>
    </row>
    <row r="14" spans="1:10" ht="23.1" customHeight="1" thickBot="1" x14ac:dyDescent="0.25">
      <c r="A14" s="170" t="s">
        <v>51</v>
      </c>
      <c r="B14" s="375">
        <v>0.81500000000000006</v>
      </c>
      <c r="C14" s="375">
        <v>4.5034999999999998</v>
      </c>
      <c r="D14" s="139">
        <v>13.478999999999999</v>
      </c>
      <c r="E14" s="370">
        <v>70.100000000000009</v>
      </c>
      <c r="F14" s="372">
        <v>7.9234999999999998</v>
      </c>
      <c r="G14" s="201" t="s">
        <v>53</v>
      </c>
    </row>
    <row r="15" spans="1:10" ht="23.1" customHeight="1" thickBot="1" x14ac:dyDescent="0.25">
      <c r="A15" s="174" t="s">
        <v>60</v>
      </c>
      <c r="B15" s="376">
        <v>0.38500000000000001</v>
      </c>
      <c r="C15" s="376">
        <v>3.7625000000000002</v>
      </c>
      <c r="D15" s="141">
        <v>29.53</v>
      </c>
      <c r="E15" s="371">
        <v>46.25</v>
      </c>
      <c r="F15" s="788">
        <v>9.1219999999999999</v>
      </c>
      <c r="G15" s="204" t="s">
        <v>54</v>
      </c>
    </row>
    <row r="16" spans="1:10" ht="23.1" customHeight="1" thickBot="1" x14ac:dyDescent="0.25">
      <c r="A16" s="170" t="s">
        <v>49</v>
      </c>
      <c r="B16" s="375">
        <v>1.06</v>
      </c>
      <c r="C16" s="375">
        <v>3.9954999999999998</v>
      </c>
      <c r="D16" s="139">
        <v>19.060000000000002</v>
      </c>
      <c r="E16" s="370">
        <v>51.534999999999997</v>
      </c>
      <c r="F16" s="370">
        <v>5.82</v>
      </c>
      <c r="G16" s="201" t="s">
        <v>55</v>
      </c>
    </row>
    <row r="17" spans="1:11" ht="23.1" customHeight="1" x14ac:dyDescent="0.2">
      <c r="A17" s="178" t="s">
        <v>50</v>
      </c>
      <c r="B17" s="379" t="s">
        <v>530</v>
      </c>
      <c r="C17" s="379" t="s">
        <v>530</v>
      </c>
      <c r="D17" s="207" t="s">
        <v>530</v>
      </c>
      <c r="E17" s="374" t="s">
        <v>530</v>
      </c>
      <c r="F17" s="374" t="s">
        <v>530</v>
      </c>
      <c r="G17" s="210" t="s">
        <v>56</v>
      </c>
    </row>
    <row r="18" spans="1:11" ht="18" customHeight="1" thickBot="1" x14ac:dyDescent="0.25">
      <c r="A18" s="254" t="s">
        <v>638</v>
      </c>
      <c r="B18" s="254"/>
      <c r="C18" s="211"/>
      <c r="D18" s="211"/>
      <c r="E18" s="211"/>
      <c r="F18" s="211"/>
      <c r="G18" s="516" t="s">
        <v>639</v>
      </c>
    </row>
    <row r="19" spans="1:11" s="234" customFormat="1" ht="17.100000000000001" customHeight="1" thickTop="1" thickBot="1" x14ac:dyDescent="0.25">
      <c r="A19" s="677" t="s">
        <v>694</v>
      </c>
      <c r="B19" s="677"/>
      <c r="C19" s="391"/>
      <c r="D19" s="391"/>
      <c r="E19" s="391"/>
      <c r="F19" s="391"/>
      <c r="G19" s="676" t="s">
        <v>693</v>
      </c>
    </row>
    <row r="20" spans="1:11" s="431" customFormat="1" ht="14.85" customHeight="1" thickTop="1" x14ac:dyDescent="0.2">
      <c r="A20" s="443" t="s">
        <v>532</v>
      </c>
      <c r="B20" s="443"/>
      <c r="C20" s="442"/>
      <c r="D20" s="442"/>
      <c r="E20" s="442"/>
      <c r="F20" s="983" t="s">
        <v>579</v>
      </c>
      <c r="G20" s="983"/>
    </row>
    <row r="21" spans="1:11" s="234" customFormat="1" ht="15.6" customHeight="1" x14ac:dyDescent="0.2">
      <c r="A21" s="234" t="s">
        <v>536</v>
      </c>
      <c r="G21" s="232" t="s">
        <v>537</v>
      </c>
      <c r="J21" s="253"/>
      <c r="K21" s="253"/>
    </row>
    <row r="22" spans="1:11" s="117" customFormat="1" ht="17.850000000000001" customHeight="1" x14ac:dyDescent="0.2"/>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rightToLeft="1" view="pageBreakPreview" zoomScaleNormal="100" zoomScaleSheetLayoutView="100" workbookViewId="0">
      <selection activeCell="A8" sqref="A8"/>
    </sheetView>
  </sheetViews>
  <sheetFormatPr defaultColWidth="8.7109375" defaultRowHeight="12.75" x14ac:dyDescent="0.2"/>
  <cols>
    <col min="1" max="1" width="17.7109375" style="431" customWidth="1"/>
    <col min="2" max="5" width="11.140625" style="431" customWidth="1"/>
    <col min="6" max="6" width="21.42578125" style="431" customWidth="1"/>
    <col min="7" max="16384" width="8.7109375" style="431"/>
  </cols>
  <sheetData>
    <row r="1" spans="1:8" s="426" customFormat="1" ht="36.75" customHeight="1" x14ac:dyDescent="0.25">
      <c r="A1" s="980" t="s">
        <v>718</v>
      </c>
      <c r="B1" s="980"/>
      <c r="C1" s="980"/>
      <c r="D1" s="980"/>
      <c r="E1" s="980"/>
      <c r="F1" s="985"/>
      <c r="G1" s="425"/>
      <c r="H1" s="425"/>
    </row>
    <row r="2" spans="1:8" s="452" customFormat="1" ht="18" x14ac:dyDescent="0.25">
      <c r="A2" s="986" t="s">
        <v>723</v>
      </c>
      <c r="B2" s="986"/>
      <c r="C2" s="986"/>
      <c r="D2" s="986"/>
      <c r="E2" s="986"/>
      <c r="F2" s="987"/>
      <c r="G2" s="451"/>
      <c r="H2" s="451"/>
    </row>
    <row r="3" spans="1:8" s="452" customFormat="1" ht="36" customHeight="1" x14ac:dyDescent="0.25">
      <c r="A3" s="988" t="s">
        <v>624</v>
      </c>
      <c r="B3" s="988"/>
      <c r="C3" s="988"/>
      <c r="D3" s="988"/>
      <c r="E3" s="988"/>
      <c r="F3" s="989"/>
    </row>
    <row r="4" spans="1:8" s="452" customFormat="1" ht="15.75" x14ac:dyDescent="0.25">
      <c r="A4" s="990" t="s">
        <v>709</v>
      </c>
      <c r="B4" s="990"/>
      <c r="C4" s="990"/>
      <c r="D4" s="990"/>
      <c r="E4" s="990"/>
      <c r="F4" s="991"/>
    </row>
    <row r="5" spans="1:8" s="456" customFormat="1" ht="15.75" x14ac:dyDescent="0.2">
      <c r="A5" s="453" t="s">
        <v>812</v>
      </c>
      <c r="B5" s="454"/>
      <c r="C5" s="454"/>
      <c r="D5" s="454"/>
      <c r="E5" s="454"/>
      <c r="F5" s="455" t="s">
        <v>811</v>
      </c>
    </row>
    <row r="6" spans="1:8" s="456" customFormat="1" ht="25.35" customHeight="1" x14ac:dyDescent="0.2">
      <c r="A6" s="226" t="s">
        <v>58</v>
      </c>
      <c r="B6" s="324" t="s">
        <v>575</v>
      </c>
      <c r="C6" s="631" t="s">
        <v>664</v>
      </c>
      <c r="D6" s="631" t="s">
        <v>665</v>
      </c>
      <c r="E6" s="631" t="s">
        <v>666</v>
      </c>
      <c r="F6" s="227" t="s">
        <v>57</v>
      </c>
    </row>
    <row r="7" spans="1:8" ht="25.35" customHeight="1" thickBot="1" x14ac:dyDescent="0.25">
      <c r="A7" s="432" t="s">
        <v>92</v>
      </c>
      <c r="B7" s="213">
        <v>0.63117199999999996</v>
      </c>
      <c r="C7" s="632" t="s">
        <v>530</v>
      </c>
      <c r="D7" s="632" t="s">
        <v>530</v>
      </c>
      <c r="E7" s="632" t="s">
        <v>530</v>
      </c>
      <c r="F7" s="457" t="s">
        <v>96</v>
      </c>
    </row>
    <row r="8" spans="1:8" ht="25.35" customHeight="1" thickBot="1" x14ac:dyDescent="0.25">
      <c r="A8" s="434" t="s">
        <v>21</v>
      </c>
      <c r="B8" s="214">
        <v>2.3300999999999998</v>
      </c>
      <c r="C8" s="633" t="s">
        <v>530</v>
      </c>
      <c r="D8" s="633" t="s">
        <v>530</v>
      </c>
      <c r="E8" s="633" t="s">
        <v>530</v>
      </c>
      <c r="F8" s="458" t="s">
        <v>52</v>
      </c>
    </row>
    <row r="9" spans="1:8" ht="25.35" customHeight="1" thickBot="1" x14ac:dyDescent="0.25">
      <c r="A9" s="436" t="s">
        <v>17</v>
      </c>
      <c r="B9" s="216" t="s">
        <v>459</v>
      </c>
      <c r="C9" s="634" t="s">
        <v>530</v>
      </c>
      <c r="D9" s="634" t="s">
        <v>530</v>
      </c>
      <c r="E9" s="634" t="s">
        <v>530</v>
      </c>
      <c r="F9" s="459" t="s">
        <v>102</v>
      </c>
    </row>
    <row r="10" spans="1:8" ht="25.35" customHeight="1" thickBot="1" x14ac:dyDescent="0.25">
      <c r="A10" s="434" t="s">
        <v>93</v>
      </c>
      <c r="B10" s="214" t="s">
        <v>213</v>
      </c>
      <c r="C10" s="633" t="s">
        <v>530</v>
      </c>
      <c r="D10" s="633" t="s">
        <v>530</v>
      </c>
      <c r="E10" s="633" t="s">
        <v>530</v>
      </c>
      <c r="F10" s="458" t="s">
        <v>97</v>
      </c>
    </row>
    <row r="11" spans="1:8" ht="25.35" customHeight="1" thickBot="1" x14ac:dyDescent="0.25">
      <c r="A11" s="436" t="s">
        <v>15</v>
      </c>
      <c r="B11" s="215">
        <v>1.9081239999999999</v>
      </c>
      <c r="C11" s="635" t="s">
        <v>530</v>
      </c>
      <c r="D11" s="635" t="s">
        <v>530</v>
      </c>
      <c r="E11" s="635" t="s">
        <v>530</v>
      </c>
      <c r="F11" s="459" t="s">
        <v>103</v>
      </c>
    </row>
    <row r="12" spans="1:8" ht="25.35" customHeight="1" thickBot="1" x14ac:dyDescent="0.25">
      <c r="A12" s="434" t="s">
        <v>19</v>
      </c>
      <c r="B12" s="214" t="s">
        <v>213</v>
      </c>
      <c r="C12" s="633" t="s">
        <v>530</v>
      </c>
      <c r="D12" s="633" t="s">
        <v>530</v>
      </c>
      <c r="E12" s="633" t="s">
        <v>530</v>
      </c>
      <c r="F12" s="458" t="s">
        <v>104</v>
      </c>
    </row>
    <row r="13" spans="1:8" ht="25.35" customHeight="1" thickBot="1" x14ac:dyDescent="0.25">
      <c r="A13" s="436" t="s">
        <v>51</v>
      </c>
      <c r="B13" s="215" t="s">
        <v>213</v>
      </c>
      <c r="C13" s="635" t="s">
        <v>530</v>
      </c>
      <c r="D13" s="635" t="s">
        <v>530</v>
      </c>
      <c r="E13" s="635" t="s">
        <v>530</v>
      </c>
      <c r="F13" s="459" t="s">
        <v>53</v>
      </c>
    </row>
    <row r="14" spans="1:8" ht="25.35" customHeight="1" thickBot="1" x14ac:dyDescent="0.25">
      <c r="A14" s="434" t="s">
        <v>60</v>
      </c>
      <c r="B14" s="214" t="s">
        <v>213</v>
      </c>
      <c r="C14" s="633" t="s">
        <v>530</v>
      </c>
      <c r="D14" s="633" t="s">
        <v>530</v>
      </c>
      <c r="E14" s="633" t="s">
        <v>530</v>
      </c>
      <c r="F14" s="458" t="s">
        <v>54</v>
      </c>
    </row>
    <row r="15" spans="1:8" ht="25.35" customHeight="1" thickBot="1" x14ac:dyDescent="0.25">
      <c r="A15" s="436" t="s">
        <v>49</v>
      </c>
      <c r="B15" s="215">
        <v>0.43058000000000002</v>
      </c>
      <c r="C15" s="635" t="s">
        <v>530</v>
      </c>
      <c r="D15" s="635" t="s">
        <v>530</v>
      </c>
      <c r="E15" s="635" t="s">
        <v>530</v>
      </c>
      <c r="F15" s="459" t="s">
        <v>55</v>
      </c>
    </row>
    <row r="16" spans="1:8" ht="25.35" customHeight="1" thickBot="1" x14ac:dyDescent="0.25">
      <c r="A16" s="434" t="s">
        <v>94</v>
      </c>
      <c r="B16" s="217" t="s">
        <v>459</v>
      </c>
      <c r="C16" s="636" t="s">
        <v>530</v>
      </c>
      <c r="D16" s="636" t="s">
        <v>530</v>
      </c>
      <c r="E16" s="636" t="s">
        <v>530</v>
      </c>
      <c r="F16" s="458" t="s">
        <v>98</v>
      </c>
    </row>
    <row r="17" spans="1:13" ht="25.35" customHeight="1" x14ac:dyDescent="0.2">
      <c r="A17" s="438" t="s">
        <v>50</v>
      </c>
      <c r="B17" s="218" t="s">
        <v>459</v>
      </c>
      <c r="C17" s="637" t="s">
        <v>530</v>
      </c>
      <c r="D17" s="637" t="s">
        <v>530</v>
      </c>
      <c r="E17" s="637" t="s">
        <v>530</v>
      </c>
      <c r="F17" s="460" t="s">
        <v>56</v>
      </c>
    </row>
    <row r="18" spans="1:13" ht="17.25" customHeight="1" x14ac:dyDescent="0.2">
      <c r="A18" s="992" t="s">
        <v>770</v>
      </c>
      <c r="B18" s="992"/>
      <c r="C18" s="447"/>
      <c r="D18" s="447"/>
      <c r="E18" s="447"/>
      <c r="F18" s="448" t="s">
        <v>771</v>
      </c>
    </row>
    <row r="19" spans="1:13" s="444" customFormat="1" ht="15" customHeight="1" x14ac:dyDescent="0.2">
      <c r="A19" s="461" t="s">
        <v>220</v>
      </c>
      <c r="B19" s="462"/>
      <c r="C19" s="462"/>
      <c r="D19" s="462"/>
      <c r="E19" s="462"/>
      <c r="F19" s="462" t="s">
        <v>219</v>
      </c>
    </row>
    <row r="20" spans="1:13" ht="14.85" customHeight="1" x14ac:dyDescent="0.2">
      <c r="A20" s="443" t="s">
        <v>532</v>
      </c>
      <c r="B20" s="442"/>
      <c r="C20" s="442"/>
      <c r="D20" s="442"/>
      <c r="E20" s="984" t="s">
        <v>579</v>
      </c>
      <c r="F20" s="984"/>
    </row>
    <row r="21" spans="1:13" s="444" customFormat="1" ht="15" customHeight="1" x14ac:dyDescent="0.2">
      <c r="A21" s="444" t="s">
        <v>411</v>
      </c>
      <c r="B21" s="462"/>
      <c r="C21" s="462"/>
      <c r="D21" s="462"/>
      <c r="E21" s="462"/>
      <c r="F21" s="445" t="s">
        <v>412</v>
      </c>
      <c r="K21" s="446"/>
    </row>
    <row r="22" spans="1:13" ht="15" customHeight="1" x14ac:dyDescent="0.2">
      <c r="H22" s="447"/>
      <c r="I22" s="447"/>
      <c r="J22" s="447"/>
      <c r="K22" s="449"/>
      <c r="L22" s="450"/>
      <c r="M22" s="450"/>
    </row>
  </sheetData>
  <mergeCells count="6">
    <mergeCell ref="E20:F20"/>
    <mergeCell ref="A1:F1"/>
    <mergeCell ref="A2:F2"/>
    <mergeCell ref="A3:F3"/>
    <mergeCell ref="A4:F4"/>
    <mergeCell ref="A18:B18"/>
  </mergeCells>
  <printOptions horizontalCentered="1" verticalCentered="1"/>
  <pageMargins left="0" right="0" top="0" bottom="0" header="0" footer="0"/>
  <pageSetup paperSize="9"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rightToLeft="1" tabSelected="1" view="pageBreakPreview" zoomScaleNormal="100" zoomScaleSheetLayoutView="100" workbookViewId="0">
      <selection activeCell="A38" sqref="A38"/>
    </sheetView>
  </sheetViews>
  <sheetFormatPr defaultColWidth="8.7109375" defaultRowHeight="12.75" x14ac:dyDescent="0.2"/>
  <cols>
    <col min="1" max="1" width="16.7109375" style="1" customWidth="1"/>
    <col min="2" max="2" width="27.42578125" style="1" customWidth="1"/>
    <col min="3" max="7" width="12" style="1" bestFit="1" customWidth="1"/>
    <col min="8" max="8" width="12" style="1" customWidth="1"/>
    <col min="9" max="9" width="23.42578125" style="1" customWidth="1"/>
    <col min="10" max="10" width="20.140625" style="1" customWidth="1"/>
    <col min="11" max="16384" width="8.7109375" style="1"/>
  </cols>
  <sheetData>
    <row r="1" spans="1:10" ht="18" x14ac:dyDescent="0.2">
      <c r="A1" s="997" t="s">
        <v>781</v>
      </c>
      <c r="B1" s="997"/>
      <c r="C1" s="997"/>
      <c r="D1" s="997"/>
      <c r="E1" s="997"/>
      <c r="F1" s="997"/>
      <c r="G1" s="997"/>
      <c r="H1" s="997"/>
      <c r="I1" s="997"/>
      <c r="J1" s="997"/>
    </row>
    <row r="2" spans="1:10" ht="18" x14ac:dyDescent="0.25">
      <c r="A2" s="976" t="s">
        <v>778</v>
      </c>
      <c r="B2" s="976"/>
      <c r="C2" s="976"/>
      <c r="D2" s="976"/>
      <c r="E2" s="976"/>
      <c r="F2" s="976"/>
      <c r="G2" s="976"/>
      <c r="H2" s="976"/>
      <c r="I2" s="976"/>
      <c r="J2" s="976"/>
    </row>
    <row r="3" spans="1:10" ht="15.75" x14ac:dyDescent="0.25">
      <c r="A3" s="998" t="s">
        <v>578</v>
      </c>
      <c r="B3" s="998"/>
      <c r="C3" s="998"/>
      <c r="D3" s="998"/>
      <c r="E3" s="998"/>
      <c r="F3" s="998"/>
      <c r="G3" s="998"/>
      <c r="H3" s="998"/>
      <c r="I3" s="998"/>
      <c r="J3" s="998"/>
    </row>
    <row r="4" spans="1:10" ht="15.75" x14ac:dyDescent="0.25">
      <c r="A4" s="974" t="s">
        <v>780</v>
      </c>
      <c r="B4" s="974"/>
      <c r="C4" s="974"/>
      <c r="D4" s="974"/>
      <c r="E4" s="974"/>
      <c r="F4" s="974"/>
      <c r="G4" s="974"/>
      <c r="H4" s="974"/>
      <c r="I4" s="974"/>
      <c r="J4" s="974"/>
    </row>
    <row r="5" spans="1:10" ht="15.75" x14ac:dyDescent="0.2">
      <c r="A5" s="530" t="s">
        <v>814</v>
      </c>
      <c r="B5" s="531"/>
      <c r="C5" s="531"/>
      <c r="D5" s="519"/>
      <c r="E5" s="519"/>
      <c r="F5" s="519"/>
      <c r="G5" s="519"/>
      <c r="H5" s="519"/>
      <c r="I5" s="519"/>
      <c r="J5" s="532" t="s">
        <v>813</v>
      </c>
    </row>
    <row r="6" spans="1:10" ht="25.5" x14ac:dyDescent="0.2">
      <c r="A6" s="533" t="s">
        <v>301</v>
      </c>
      <c r="B6" s="534" t="s">
        <v>300</v>
      </c>
      <c r="C6" s="535">
        <v>2014</v>
      </c>
      <c r="D6" s="536">
        <v>2015</v>
      </c>
      <c r="E6" s="536">
        <v>2016</v>
      </c>
      <c r="F6" s="536">
        <v>2017</v>
      </c>
      <c r="G6" s="536">
        <v>2018</v>
      </c>
      <c r="H6" s="536">
        <v>2019</v>
      </c>
      <c r="I6" s="537" t="s">
        <v>284</v>
      </c>
      <c r="J6" s="538" t="s">
        <v>290</v>
      </c>
    </row>
    <row r="7" spans="1:10" ht="14.25" customHeight="1" x14ac:dyDescent="0.2">
      <c r="A7" s="1000" t="s">
        <v>297</v>
      </c>
      <c r="B7" s="539" t="s">
        <v>464</v>
      </c>
      <c r="C7" s="541">
        <v>0</v>
      </c>
      <c r="D7" s="540">
        <v>0</v>
      </c>
      <c r="E7" s="540">
        <v>0</v>
      </c>
      <c r="F7" s="540">
        <v>0</v>
      </c>
      <c r="G7" s="540">
        <v>0</v>
      </c>
      <c r="H7" s="776">
        <v>0</v>
      </c>
      <c r="I7" s="542" t="s">
        <v>625</v>
      </c>
      <c r="J7" s="999" t="s">
        <v>285</v>
      </c>
    </row>
    <row r="8" spans="1:10" ht="12.75" customHeight="1" x14ac:dyDescent="0.2">
      <c r="A8" s="995"/>
      <c r="B8" s="543" t="s">
        <v>21</v>
      </c>
      <c r="C8" s="545">
        <v>408526</v>
      </c>
      <c r="D8" s="544">
        <v>482640</v>
      </c>
      <c r="E8" s="544">
        <v>537313</v>
      </c>
      <c r="F8" s="544">
        <v>536050</v>
      </c>
      <c r="G8" s="544">
        <v>664959</v>
      </c>
      <c r="H8" s="777">
        <v>617576</v>
      </c>
      <c r="I8" s="546" t="s">
        <v>52</v>
      </c>
      <c r="J8" s="996"/>
    </row>
    <row r="9" spans="1:10" ht="12.75" customHeight="1" x14ac:dyDescent="0.2">
      <c r="A9" s="995"/>
      <c r="B9" s="547" t="s">
        <v>293</v>
      </c>
      <c r="C9" s="549">
        <v>639522</v>
      </c>
      <c r="D9" s="548">
        <v>613226.42000000004</v>
      </c>
      <c r="E9" s="548">
        <v>618155.92000000004</v>
      </c>
      <c r="F9" s="548">
        <v>648337</v>
      </c>
      <c r="G9" s="548">
        <v>651036.4</v>
      </c>
      <c r="H9" s="778">
        <v>670511.9</v>
      </c>
      <c r="I9" s="550" t="s">
        <v>286</v>
      </c>
      <c r="J9" s="996"/>
    </row>
    <row r="10" spans="1:10" ht="15" customHeight="1" x14ac:dyDescent="0.2">
      <c r="A10" s="995"/>
      <c r="B10" s="551" t="s">
        <v>294</v>
      </c>
      <c r="C10" s="552">
        <v>1048048</v>
      </c>
      <c r="D10" s="552">
        <v>1095866.42</v>
      </c>
      <c r="E10" s="552">
        <f>SUM(E7:E9)</f>
        <v>1155468.92</v>
      </c>
      <c r="F10" s="552">
        <f>SUM(F7:F9)</f>
        <v>1184387</v>
      </c>
      <c r="G10" s="552">
        <f>SUM(G7:G9)</f>
        <v>1315995.3999999999</v>
      </c>
      <c r="H10" s="552">
        <f>SUM(H7:H9)</f>
        <v>1288087.8999999999</v>
      </c>
      <c r="I10" s="553" t="s">
        <v>287</v>
      </c>
      <c r="J10" s="996"/>
    </row>
    <row r="11" spans="1:10" ht="12.75" customHeight="1" x14ac:dyDescent="0.2">
      <c r="A11" s="993" t="s">
        <v>298</v>
      </c>
      <c r="B11" s="554" t="s">
        <v>602</v>
      </c>
      <c r="C11" s="556">
        <v>6433372</v>
      </c>
      <c r="D11" s="555">
        <v>3806745</v>
      </c>
      <c r="E11" s="555">
        <v>1998853</v>
      </c>
      <c r="F11" s="555">
        <v>140402</v>
      </c>
      <c r="G11" s="555">
        <v>2010</v>
      </c>
      <c r="H11" s="555">
        <v>0</v>
      </c>
      <c r="I11" s="557" t="s">
        <v>603</v>
      </c>
      <c r="J11" s="994" t="s">
        <v>291</v>
      </c>
    </row>
    <row r="12" spans="1:10" ht="12.75" customHeight="1" x14ac:dyDescent="0.2">
      <c r="A12" s="993"/>
      <c r="B12" s="554" t="s">
        <v>590</v>
      </c>
      <c r="C12" s="556">
        <v>539631</v>
      </c>
      <c r="D12" s="555">
        <v>459857.3</v>
      </c>
      <c r="E12" s="555">
        <v>485657.18</v>
      </c>
      <c r="F12" s="555">
        <v>177969</v>
      </c>
      <c r="G12" s="555">
        <v>50306.400000000001</v>
      </c>
      <c r="H12" s="555">
        <v>0</v>
      </c>
      <c r="I12" s="557" t="s">
        <v>594</v>
      </c>
      <c r="J12" s="994"/>
    </row>
    <row r="13" spans="1:10" ht="12.75" customHeight="1" x14ac:dyDescent="0.2">
      <c r="A13" s="993"/>
      <c r="B13" s="560" t="s">
        <v>462</v>
      </c>
      <c r="C13" s="559">
        <v>0</v>
      </c>
      <c r="D13" s="561">
        <v>0</v>
      </c>
      <c r="E13" s="561">
        <v>0</v>
      </c>
      <c r="F13" s="561">
        <v>0</v>
      </c>
      <c r="G13" s="561">
        <v>0</v>
      </c>
      <c r="H13" s="561">
        <v>0</v>
      </c>
      <c r="I13" s="562" t="s">
        <v>626</v>
      </c>
      <c r="J13" s="994"/>
    </row>
    <row r="14" spans="1:10" ht="12.75" customHeight="1" x14ac:dyDescent="0.2">
      <c r="A14" s="993"/>
      <c r="B14" s="563" t="s">
        <v>21</v>
      </c>
      <c r="C14" s="565">
        <v>622978</v>
      </c>
      <c r="D14" s="564">
        <v>469669</v>
      </c>
      <c r="E14" s="564">
        <v>548527</v>
      </c>
      <c r="F14" s="564">
        <v>533036</v>
      </c>
      <c r="G14" s="564">
        <v>1058918</v>
      </c>
      <c r="H14" s="564">
        <v>611006</v>
      </c>
      <c r="I14" s="566" t="s">
        <v>52</v>
      </c>
      <c r="J14" s="994"/>
    </row>
    <row r="15" spans="1:10" ht="12.75" customHeight="1" x14ac:dyDescent="0.2">
      <c r="A15" s="993"/>
      <c r="B15" s="567" t="s">
        <v>538</v>
      </c>
      <c r="C15" s="558">
        <v>0</v>
      </c>
      <c r="D15" s="559">
        <v>0</v>
      </c>
      <c r="E15" s="568">
        <v>2096906</v>
      </c>
      <c r="F15" s="568">
        <v>3418673</v>
      </c>
      <c r="G15" s="568">
        <v>1945359</v>
      </c>
      <c r="H15" s="568">
        <v>3142310</v>
      </c>
      <c r="I15" s="569" t="s">
        <v>277</v>
      </c>
      <c r="J15" s="994"/>
    </row>
    <row r="16" spans="1:10" ht="17.25" customHeight="1" x14ac:dyDescent="0.2">
      <c r="A16" s="993"/>
      <c r="B16" s="570" t="s">
        <v>627</v>
      </c>
      <c r="C16" s="571">
        <f>+C12</f>
        <v>539631</v>
      </c>
      <c r="D16" s="571">
        <f>+D12</f>
        <v>459857.3</v>
      </c>
      <c r="E16" s="571">
        <f>+E12</f>
        <v>485657.18</v>
      </c>
      <c r="F16" s="571">
        <f>+F12</f>
        <v>177969</v>
      </c>
      <c r="G16" s="571">
        <v>50306</v>
      </c>
      <c r="H16" s="571">
        <v>0</v>
      </c>
      <c r="I16" s="572" t="s">
        <v>628</v>
      </c>
      <c r="J16" s="994"/>
    </row>
    <row r="17" spans="1:10" ht="18" customHeight="1" x14ac:dyDescent="0.2">
      <c r="A17" s="993"/>
      <c r="B17" s="570" t="s">
        <v>629</v>
      </c>
      <c r="C17" s="573">
        <f>+C15+C14+C13+C11</f>
        <v>7056350</v>
      </c>
      <c r="D17" s="573">
        <f>+D15+D14+D13+D11</f>
        <v>4276414</v>
      </c>
      <c r="E17" s="573">
        <f>+E15+E14+E13+E11</f>
        <v>4644286</v>
      </c>
      <c r="F17" s="573">
        <f>+F15+F14+F13+F11</f>
        <v>4092111</v>
      </c>
      <c r="G17" s="573">
        <v>3006287</v>
      </c>
      <c r="H17" s="573">
        <v>3753316</v>
      </c>
      <c r="I17" s="572" t="s">
        <v>630</v>
      </c>
      <c r="J17" s="994"/>
    </row>
    <row r="18" spans="1:10" ht="12.75" customHeight="1" x14ac:dyDescent="0.2">
      <c r="A18" s="995" t="s">
        <v>463</v>
      </c>
      <c r="B18" s="539" t="s">
        <v>462</v>
      </c>
      <c r="C18" s="541">
        <v>0</v>
      </c>
      <c r="D18" s="540">
        <v>0</v>
      </c>
      <c r="E18" s="540">
        <v>0</v>
      </c>
      <c r="F18" s="540">
        <v>0</v>
      </c>
      <c r="G18" s="540">
        <v>0</v>
      </c>
      <c r="H18" s="776">
        <v>0</v>
      </c>
      <c r="I18" s="542" t="s">
        <v>626</v>
      </c>
      <c r="J18" s="996" t="s">
        <v>641</v>
      </c>
    </row>
    <row r="19" spans="1:10" ht="12.75" customHeight="1" x14ac:dyDescent="0.2">
      <c r="A19" s="995"/>
      <c r="B19" s="547" t="s">
        <v>21</v>
      </c>
      <c r="C19" s="549">
        <v>1747678</v>
      </c>
      <c r="D19" s="548">
        <v>2048954</v>
      </c>
      <c r="E19" s="548">
        <v>2333567</v>
      </c>
      <c r="F19" s="548">
        <v>2661504</v>
      </c>
      <c r="G19" s="548">
        <v>2198780</v>
      </c>
      <c r="H19" s="778">
        <v>2568769</v>
      </c>
      <c r="I19" s="550" t="s">
        <v>52</v>
      </c>
      <c r="J19" s="996"/>
    </row>
    <row r="20" spans="1:10" ht="16.5" customHeight="1" x14ac:dyDescent="0.2">
      <c r="A20" s="995"/>
      <c r="B20" s="551" t="s">
        <v>295</v>
      </c>
      <c r="C20" s="552">
        <v>1747678</v>
      </c>
      <c r="D20" s="552">
        <v>2048954</v>
      </c>
      <c r="E20" s="552">
        <f>SUM(E18:E19)</f>
        <v>2333567</v>
      </c>
      <c r="F20" s="552">
        <f>SUM(F18:F19)</f>
        <v>2661504</v>
      </c>
      <c r="G20" s="552">
        <v>2198780</v>
      </c>
      <c r="H20" s="783">
        <f>SUM(H18:H19)</f>
        <v>2568769</v>
      </c>
      <c r="I20" s="553" t="s">
        <v>288</v>
      </c>
      <c r="J20" s="996"/>
    </row>
    <row r="21" spans="1:10" ht="12.75" customHeight="1" x14ac:dyDescent="0.2">
      <c r="A21" s="993" t="s">
        <v>299</v>
      </c>
      <c r="B21" s="554" t="s">
        <v>602</v>
      </c>
      <c r="C21" s="556">
        <v>31605</v>
      </c>
      <c r="D21" s="555">
        <v>36297.14</v>
      </c>
      <c r="E21" s="555">
        <v>37823.659408514788</v>
      </c>
      <c r="F21" s="555">
        <v>37186</v>
      </c>
      <c r="G21" s="555">
        <v>39406</v>
      </c>
      <c r="H21" s="779">
        <v>40895.26</v>
      </c>
      <c r="I21" s="557" t="s">
        <v>603</v>
      </c>
      <c r="J21" s="994" t="s">
        <v>292</v>
      </c>
    </row>
    <row r="22" spans="1:10" ht="12.75" customHeight="1" x14ac:dyDescent="0.2">
      <c r="A22" s="993"/>
      <c r="B22" s="554" t="s">
        <v>590</v>
      </c>
      <c r="C22" s="556">
        <v>18172</v>
      </c>
      <c r="D22" s="555">
        <v>12933</v>
      </c>
      <c r="E22" s="555">
        <v>17739</v>
      </c>
      <c r="F22" s="555">
        <v>15062</v>
      </c>
      <c r="G22" s="555">
        <v>27300</v>
      </c>
      <c r="H22" s="779">
        <v>18323.259999999998</v>
      </c>
      <c r="I22" s="557" t="s">
        <v>594</v>
      </c>
      <c r="J22" s="994"/>
    </row>
    <row r="23" spans="1:10" ht="12.75" customHeight="1" x14ac:dyDescent="0.2">
      <c r="A23" s="993"/>
      <c r="B23" s="560" t="s">
        <v>591</v>
      </c>
      <c r="C23" s="559">
        <v>19351</v>
      </c>
      <c r="D23" s="561">
        <v>9268.57</v>
      </c>
      <c r="E23" s="561">
        <v>5621</v>
      </c>
      <c r="F23" s="561">
        <v>13</v>
      </c>
      <c r="G23" s="561">
        <v>0</v>
      </c>
      <c r="H23" s="780">
        <v>0</v>
      </c>
      <c r="I23" s="562" t="s">
        <v>595</v>
      </c>
      <c r="J23" s="994"/>
    </row>
    <row r="24" spans="1:10" ht="12.75" customHeight="1" x14ac:dyDescent="0.2">
      <c r="A24" s="993"/>
      <c r="B24" s="560" t="s">
        <v>293</v>
      </c>
      <c r="C24" s="565">
        <v>0</v>
      </c>
      <c r="D24" s="564">
        <v>0</v>
      </c>
      <c r="E24" s="564">
        <v>0</v>
      </c>
      <c r="F24" s="564">
        <v>0</v>
      </c>
      <c r="G24" s="564">
        <v>0</v>
      </c>
      <c r="H24" s="781">
        <v>2816</v>
      </c>
      <c r="I24" s="562" t="s">
        <v>286</v>
      </c>
      <c r="J24" s="994"/>
    </row>
    <row r="25" spans="1:10" ht="15" customHeight="1" x14ac:dyDescent="0.2">
      <c r="A25" s="993"/>
      <c r="B25" s="570" t="s">
        <v>593</v>
      </c>
      <c r="C25" s="573">
        <f>+C23+C22</f>
        <v>37523</v>
      </c>
      <c r="D25" s="573">
        <f>+D23+D22</f>
        <v>22201.57</v>
      </c>
      <c r="E25" s="573">
        <f>+E23+E22</f>
        <v>23360</v>
      </c>
      <c r="F25" s="573">
        <f>+F23+F22</f>
        <v>15075</v>
      </c>
      <c r="G25" s="573">
        <v>27300</v>
      </c>
      <c r="H25" s="782">
        <v>18323</v>
      </c>
      <c r="I25" s="572" t="s">
        <v>597</v>
      </c>
      <c r="J25" s="994"/>
    </row>
    <row r="26" spans="1:10" ht="17.25" customHeight="1" x14ac:dyDescent="0.2">
      <c r="A26" s="574"/>
      <c r="B26" s="575" t="s">
        <v>592</v>
      </c>
      <c r="C26" s="573">
        <v>31605</v>
      </c>
      <c r="D26" s="576">
        <f>+D21</f>
        <v>36297.14</v>
      </c>
      <c r="E26" s="576">
        <f>+E21</f>
        <v>37823.659408514788</v>
      </c>
      <c r="F26" s="576">
        <f>+F21</f>
        <v>37186</v>
      </c>
      <c r="G26" s="576">
        <v>39406</v>
      </c>
      <c r="H26" s="784">
        <v>40895</v>
      </c>
      <c r="I26" s="572" t="s">
        <v>596</v>
      </c>
      <c r="J26" s="577"/>
    </row>
    <row r="27" spans="1:10" ht="12.75" customHeight="1" x14ac:dyDescent="0.2">
      <c r="A27" s="1005" t="s">
        <v>777</v>
      </c>
      <c r="B27" s="539" t="s">
        <v>462</v>
      </c>
      <c r="C27" s="541">
        <v>0</v>
      </c>
      <c r="D27" s="540">
        <v>0</v>
      </c>
      <c r="E27" s="540">
        <v>0</v>
      </c>
      <c r="F27" s="540">
        <v>0</v>
      </c>
      <c r="G27" s="540">
        <v>0</v>
      </c>
      <c r="H27" s="540">
        <v>0</v>
      </c>
      <c r="I27" s="542" t="s">
        <v>631</v>
      </c>
      <c r="J27" s="996" t="s">
        <v>782</v>
      </c>
    </row>
    <row r="28" spans="1:10" ht="12.75" customHeight="1" x14ac:dyDescent="0.2">
      <c r="A28" s="1005"/>
      <c r="B28" s="543" t="s">
        <v>21</v>
      </c>
      <c r="C28" s="545">
        <v>12540</v>
      </c>
      <c r="D28" s="544">
        <v>207367</v>
      </c>
      <c r="E28" s="544">
        <v>213021.7</v>
      </c>
      <c r="F28" s="544">
        <v>171912</v>
      </c>
      <c r="G28" s="544">
        <v>37379</v>
      </c>
      <c r="H28" s="548">
        <v>14513</v>
      </c>
      <c r="I28" s="550" t="s">
        <v>52</v>
      </c>
      <c r="J28" s="996"/>
    </row>
    <row r="29" spans="1:10" ht="14.25" customHeight="1" x14ac:dyDescent="0.2">
      <c r="A29" s="1006"/>
      <c r="B29" s="547" t="s">
        <v>293</v>
      </c>
      <c r="C29" s="540">
        <v>0</v>
      </c>
      <c r="D29" s="540">
        <v>9468.2199999999993</v>
      </c>
      <c r="E29" s="548">
        <v>10625.399999999998</v>
      </c>
      <c r="F29" s="548">
        <v>9491</v>
      </c>
      <c r="G29" s="548">
        <v>2311.06</v>
      </c>
      <c r="H29" s="548">
        <v>1505</v>
      </c>
      <c r="I29" s="550" t="s">
        <v>286</v>
      </c>
      <c r="J29" s="1007"/>
    </row>
    <row r="30" spans="1:10" ht="14.25" customHeight="1" x14ac:dyDescent="0.2">
      <c r="A30" s="1006"/>
      <c r="B30" s="551" t="s">
        <v>296</v>
      </c>
      <c r="C30" s="552">
        <v>12540</v>
      </c>
      <c r="D30" s="552">
        <v>216835.22</v>
      </c>
      <c r="E30" s="552">
        <f>SUM(E27:E29)</f>
        <v>223647.1</v>
      </c>
      <c r="F30" s="552">
        <f>SUM(F27:F29)</f>
        <v>181403</v>
      </c>
      <c r="G30" s="552">
        <f>SUM(G27:G29)</f>
        <v>39690.06</v>
      </c>
      <c r="H30" s="552">
        <v>16018</v>
      </c>
      <c r="I30" s="553" t="s">
        <v>302</v>
      </c>
      <c r="J30" s="1007"/>
    </row>
    <row r="31" spans="1:10" ht="15.75" x14ac:dyDescent="0.2">
      <c r="A31" s="1001" t="s">
        <v>598</v>
      </c>
      <c r="B31" s="1002"/>
      <c r="C31" s="578">
        <f>+C25+C16</f>
        <v>577154</v>
      </c>
      <c r="D31" s="578">
        <f>+D25+D16</f>
        <v>482058.87</v>
      </c>
      <c r="E31" s="578">
        <f>+E25+E16</f>
        <v>509017.18</v>
      </c>
      <c r="F31" s="578">
        <f>+F25+F16</f>
        <v>193044</v>
      </c>
      <c r="G31" s="578">
        <f>+G25+G16</f>
        <v>77606</v>
      </c>
      <c r="H31" s="775">
        <v>18323</v>
      </c>
      <c r="I31" s="1003" t="s">
        <v>600</v>
      </c>
      <c r="J31" s="1004"/>
    </row>
    <row r="32" spans="1:10" ht="15.75" x14ac:dyDescent="0.2">
      <c r="A32" s="1001" t="s">
        <v>599</v>
      </c>
      <c r="B32" s="1002"/>
      <c r="C32" s="578">
        <f t="shared" ref="C32:G32" si="0">SUM(C30+C26+C20+C17+C10)</f>
        <v>9896221</v>
      </c>
      <c r="D32" s="578">
        <f t="shared" si="0"/>
        <v>7674366.7799999993</v>
      </c>
      <c r="E32" s="578">
        <f t="shared" si="0"/>
        <v>8394792.6794085149</v>
      </c>
      <c r="F32" s="578">
        <f t="shared" si="0"/>
        <v>8156591</v>
      </c>
      <c r="G32" s="578">
        <f t="shared" si="0"/>
        <v>6600158.4600000009</v>
      </c>
      <c r="H32" s="775">
        <v>7667085.9000000004</v>
      </c>
      <c r="I32" s="1003" t="s">
        <v>601</v>
      </c>
      <c r="J32" s="1004"/>
    </row>
    <row r="33" spans="1:10" x14ac:dyDescent="0.2">
      <c r="A33" s="579" t="s">
        <v>470</v>
      </c>
      <c r="B33" s="580"/>
      <c r="C33" s="580"/>
      <c r="D33" s="580"/>
      <c r="E33" s="580"/>
      <c r="F33" s="580"/>
      <c r="G33" s="580"/>
      <c r="H33" s="580"/>
      <c r="I33" s="580"/>
      <c r="J33" s="580" t="s">
        <v>632</v>
      </c>
    </row>
    <row r="34" spans="1:10" x14ac:dyDescent="0.2">
      <c r="A34" s="581" t="s">
        <v>471</v>
      </c>
      <c r="B34" s="580"/>
      <c r="C34" s="580"/>
      <c r="D34" s="580"/>
      <c r="E34" s="580"/>
      <c r="F34" s="580"/>
      <c r="G34" s="580"/>
      <c r="H34" s="580"/>
      <c r="I34" s="580"/>
      <c r="J34" s="580" t="s">
        <v>633</v>
      </c>
    </row>
    <row r="35" spans="1:10" x14ac:dyDescent="0.2">
      <c r="A35" s="812" t="s">
        <v>755</v>
      </c>
      <c r="B35" s="580"/>
      <c r="C35" s="580"/>
      <c r="D35" s="580"/>
      <c r="E35" s="580"/>
      <c r="F35" s="580"/>
      <c r="G35" s="580"/>
      <c r="H35" s="580"/>
      <c r="I35" s="580"/>
      <c r="J35" s="580" t="s">
        <v>783</v>
      </c>
    </row>
    <row r="36" spans="1:10" x14ac:dyDescent="0.2">
      <c r="A36" s="580" t="s">
        <v>411</v>
      </c>
      <c r="B36" s="580"/>
      <c r="C36" s="580"/>
      <c r="D36" s="580"/>
      <c r="E36" s="580"/>
      <c r="F36" s="580"/>
      <c r="G36" s="580"/>
      <c r="H36" s="580"/>
      <c r="I36" s="580"/>
      <c r="J36" s="582" t="s">
        <v>412</v>
      </c>
    </row>
  </sheetData>
  <mergeCells count="18">
    <mergeCell ref="A32:B32"/>
    <mergeCell ref="I32:J32"/>
    <mergeCell ref="A21:A25"/>
    <mergeCell ref="J21:J25"/>
    <mergeCell ref="A27:A30"/>
    <mergeCell ref="J27:J30"/>
    <mergeCell ref="A31:B31"/>
    <mergeCell ref="I31:J31"/>
    <mergeCell ref="A11:A17"/>
    <mergeCell ref="J11:J17"/>
    <mergeCell ref="A18:A20"/>
    <mergeCell ref="J18:J20"/>
    <mergeCell ref="A1:J1"/>
    <mergeCell ref="A2:J2"/>
    <mergeCell ref="A3:J3"/>
    <mergeCell ref="A4:J4"/>
    <mergeCell ref="J7:J10"/>
    <mergeCell ref="A7:A10"/>
  </mergeCells>
  <printOptions horizontalCentered="1" verticalCentered="1"/>
  <pageMargins left="0" right="0" top="0" bottom="0" header="0" footer="0"/>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24"/>
  <sheetViews>
    <sheetView rightToLeft="1" view="pageBreakPreview" zoomScaleNormal="100" zoomScaleSheetLayoutView="100" workbookViewId="0">
      <selection activeCell="A6" sqref="A6"/>
    </sheetView>
  </sheetViews>
  <sheetFormatPr defaultColWidth="8.7109375" defaultRowHeight="12.75" x14ac:dyDescent="0.2"/>
  <cols>
    <col min="1" max="1" width="29.28515625" style="1" customWidth="1"/>
    <col min="2" max="2" width="9.7109375" style="1" hidden="1" customWidth="1"/>
    <col min="3" max="3" width="37.42578125" style="1" hidden="1" customWidth="1"/>
    <col min="4" max="10" width="10.140625" style="1" customWidth="1"/>
    <col min="11" max="11" width="14.140625" style="1" customWidth="1"/>
    <col min="12" max="12" width="36" style="1" customWidth="1"/>
    <col min="13" max="16384" width="8.7109375" style="1"/>
  </cols>
  <sheetData>
    <row r="1" spans="1:12" s="15" customFormat="1" ht="23.85" customHeight="1" x14ac:dyDescent="0.3">
      <c r="A1" s="1008" t="s">
        <v>338</v>
      </c>
      <c r="B1" s="1008"/>
      <c r="C1" s="1008"/>
      <c r="D1" s="1008"/>
      <c r="E1" s="1008"/>
      <c r="F1" s="1008"/>
      <c r="G1" s="1008"/>
      <c r="H1" s="1008"/>
      <c r="I1" s="1008"/>
      <c r="J1" s="1008"/>
      <c r="K1" s="1008"/>
      <c r="L1" s="1008"/>
    </row>
    <row r="2" spans="1:12" s="15" customFormat="1" ht="20.25" x14ac:dyDescent="0.3">
      <c r="A2" s="1008" t="s">
        <v>742</v>
      </c>
      <c r="B2" s="1008"/>
      <c r="C2" s="1008"/>
      <c r="D2" s="1008"/>
      <c r="E2" s="1008"/>
      <c r="F2" s="1008"/>
      <c r="G2" s="1008"/>
      <c r="H2" s="1008"/>
      <c r="I2" s="1008"/>
      <c r="J2" s="1008"/>
      <c r="K2" s="1008"/>
      <c r="L2" s="1008"/>
    </row>
    <row r="3" spans="1:12" s="12" customFormat="1" ht="15.75" x14ac:dyDescent="0.25">
      <c r="A3" s="1009" t="s">
        <v>311</v>
      </c>
      <c r="B3" s="1009"/>
      <c r="C3" s="1009"/>
      <c r="D3" s="1009"/>
      <c r="E3" s="1009"/>
      <c r="F3" s="1009"/>
      <c r="G3" s="1009"/>
      <c r="H3" s="1009"/>
      <c r="I3" s="1009"/>
      <c r="J3" s="1009"/>
      <c r="K3" s="1009"/>
      <c r="L3" s="1009"/>
    </row>
    <row r="4" spans="1:12" s="12" customFormat="1" ht="15.75" x14ac:dyDescent="0.25">
      <c r="A4" s="922" t="s">
        <v>742</v>
      </c>
      <c r="B4" s="922"/>
      <c r="C4" s="922"/>
      <c r="D4" s="922"/>
      <c r="E4" s="922"/>
      <c r="F4" s="922"/>
      <c r="G4" s="922"/>
      <c r="H4" s="922"/>
      <c r="I4" s="922"/>
      <c r="J4" s="922"/>
      <c r="K4" s="922"/>
      <c r="L4" s="922"/>
    </row>
    <row r="5" spans="1:12" s="9" customFormat="1" ht="15.75" x14ac:dyDescent="0.2">
      <c r="A5" s="66" t="s">
        <v>741</v>
      </c>
      <c r="B5" s="70"/>
      <c r="C5" s="70"/>
      <c r="D5" s="70"/>
      <c r="E5" s="70"/>
      <c r="F5" s="70"/>
      <c r="G5" s="70"/>
      <c r="H5" s="70"/>
      <c r="I5" s="70"/>
      <c r="J5" s="70"/>
      <c r="K5" s="70"/>
      <c r="L5" s="71" t="s">
        <v>740</v>
      </c>
    </row>
    <row r="6" spans="1:12" ht="46.5" customHeight="1" x14ac:dyDescent="0.2">
      <c r="A6" s="90" t="s">
        <v>440</v>
      </c>
      <c r="B6" s="69">
        <v>2004</v>
      </c>
      <c r="C6" s="69">
        <v>2005</v>
      </c>
      <c r="D6" s="69">
        <v>2012</v>
      </c>
      <c r="E6" s="69">
        <v>2013</v>
      </c>
      <c r="F6" s="69">
        <v>2014</v>
      </c>
      <c r="G6" s="69">
        <v>2015</v>
      </c>
      <c r="H6" s="69">
        <v>2016</v>
      </c>
      <c r="I6" s="69">
        <v>2017</v>
      </c>
      <c r="J6" s="69">
        <v>2018</v>
      </c>
      <c r="K6" s="42">
        <v>2019</v>
      </c>
      <c r="L6" s="42" t="s">
        <v>441</v>
      </c>
    </row>
    <row r="7" spans="1:12" ht="30" customHeight="1" thickBot="1" x14ac:dyDescent="0.25">
      <c r="A7" s="89" t="s">
        <v>450</v>
      </c>
      <c r="B7" s="108" t="s">
        <v>250</v>
      </c>
      <c r="C7" s="108" t="s">
        <v>250</v>
      </c>
      <c r="D7" s="463">
        <v>21.9</v>
      </c>
      <c r="E7" s="463">
        <v>18.037935000000001</v>
      </c>
      <c r="F7" s="463">
        <v>11.3</v>
      </c>
      <c r="G7" s="463">
        <v>1.7</v>
      </c>
      <c r="H7" s="463">
        <v>1.9</v>
      </c>
      <c r="I7" s="463">
        <f>2441946/1000000</f>
        <v>2.4419460000000002</v>
      </c>
      <c r="J7" s="463">
        <v>1.62</v>
      </c>
      <c r="K7" s="756">
        <v>0.995</v>
      </c>
      <c r="L7" s="79" t="s">
        <v>312</v>
      </c>
    </row>
    <row r="8" spans="1:12" ht="30" customHeight="1" thickBot="1" x14ac:dyDescent="0.25">
      <c r="A8" s="37" t="s">
        <v>339</v>
      </c>
      <c r="B8" s="109">
        <v>24.541</v>
      </c>
      <c r="C8" s="109">
        <v>55.267505000000007</v>
      </c>
      <c r="D8" s="464">
        <v>142.33888759999999</v>
      </c>
      <c r="E8" s="464">
        <v>158.792</v>
      </c>
      <c r="F8" s="464">
        <v>173.93</v>
      </c>
      <c r="G8" s="464">
        <v>197.49</v>
      </c>
      <c r="H8" s="464">
        <v>209.51764399999999</v>
      </c>
      <c r="I8" s="464">
        <f>231472.58/1000</f>
        <v>231.47257999999999</v>
      </c>
      <c r="J8" s="464">
        <v>257.82900000000001</v>
      </c>
      <c r="K8" s="464">
        <f>278216/1000</f>
        <v>278.21600000000001</v>
      </c>
      <c r="L8" s="44" t="s">
        <v>313</v>
      </c>
    </row>
    <row r="9" spans="1:12" ht="30" customHeight="1" thickBot="1" x14ac:dyDescent="0.25">
      <c r="A9" s="83" t="s">
        <v>346</v>
      </c>
      <c r="B9" s="110" t="s">
        <v>75</v>
      </c>
      <c r="C9" s="110" t="s">
        <v>75</v>
      </c>
      <c r="D9" s="465">
        <v>0.25228100000000003</v>
      </c>
      <c r="E9" s="465">
        <v>0.27002999999999999</v>
      </c>
      <c r="F9" s="465">
        <v>0.30105999999999999</v>
      </c>
      <c r="G9" s="465">
        <v>0.32</v>
      </c>
      <c r="H9" s="465">
        <v>0.27339999999999998</v>
      </c>
      <c r="I9" s="465">
        <v>0.34708100000000003</v>
      </c>
      <c r="J9" s="465">
        <v>0.42</v>
      </c>
      <c r="K9" s="465">
        <v>0.27</v>
      </c>
      <c r="L9" s="84" t="s">
        <v>314</v>
      </c>
    </row>
    <row r="10" spans="1:12" ht="30" customHeight="1" x14ac:dyDescent="0.2">
      <c r="A10" s="87" t="s">
        <v>345</v>
      </c>
      <c r="B10" s="111">
        <v>24.541</v>
      </c>
      <c r="C10" s="111">
        <v>55.267505000000007</v>
      </c>
      <c r="D10" s="466">
        <v>142.08660660000001</v>
      </c>
      <c r="E10" s="466">
        <v>157.88690400000002</v>
      </c>
      <c r="F10" s="466">
        <v>173.63</v>
      </c>
      <c r="G10" s="466">
        <v>197.17</v>
      </c>
      <c r="H10" s="466">
        <v>209.24420000000001</v>
      </c>
      <c r="I10" s="466">
        <v>231.11925400000001</v>
      </c>
      <c r="J10" s="466">
        <f>+J8-J9</f>
        <v>257.40899999999999</v>
      </c>
      <c r="K10" s="466">
        <v>277.94</v>
      </c>
      <c r="L10" s="88" t="s">
        <v>315</v>
      </c>
    </row>
    <row r="11" spans="1:12" ht="30" customHeight="1" thickBot="1" x14ac:dyDescent="0.25">
      <c r="A11" s="89" t="s">
        <v>451</v>
      </c>
      <c r="B11" s="108">
        <v>24.542000000000002</v>
      </c>
      <c r="C11" s="108">
        <v>54.462999999999994</v>
      </c>
      <c r="D11" s="463">
        <v>128.77100799999999</v>
      </c>
      <c r="E11" s="463">
        <v>151.21770000000001</v>
      </c>
      <c r="F11" s="463">
        <v>168.95</v>
      </c>
      <c r="G11" s="463">
        <v>193.84</v>
      </c>
      <c r="H11" s="463">
        <v>204.39241657699995</v>
      </c>
      <c r="I11" s="463">
        <f>228668.257/1000</f>
        <v>228.66825700000001</v>
      </c>
      <c r="J11" s="463">
        <v>256.46699999999998</v>
      </c>
      <c r="K11" s="463">
        <f>276114/1000</f>
        <v>276.11399999999998</v>
      </c>
      <c r="L11" s="79" t="s">
        <v>316</v>
      </c>
    </row>
    <row r="12" spans="1:12" ht="30" customHeight="1" thickBot="1" x14ac:dyDescent="0.25">
      <c r="A12" s="85" t="s">
        <v>448</v>
      </c>
      <c r="B12" s="112">
        <v>14.769</v>
      </c>
      <c r="C12" s="112">
        <v>34.034999999999997</v>
      </c>
      <c r="D12" s="464">
        <v>58.707000000000001</v>
      </c>
      <c r="E12" s="464">
        <v>55.232999999999997</v>
      </c>
      <c r="F12" s="464">
        <v>64.92</v>
      </c>
      <c r="G12" s="464">
        <v>66.290000000000006</v>
      </c>
      <c r="H12" s="464">
        <v>61.699182</v>
      </c>
      <c r="I12" s="464">
        <f>69507.939/1000</f>
        <v>69.507938999999993</v>
      </c>
      <c r="J12" s="464">
        <v>79.668999999999997</v>
      </c>
      <c r="K12" s="464">
        <f>86056/1000</f>
        <v>86.055999999999997</v>
      </c>
      <c r="L12" s="86" t="s">
        <v>317</v>
      </c>
    </row>
    <row r="13" spans="1:12" ht="30" customHeight="1" thickBot="1" x14ac:dyDescent="0.25">
      <c r="A13" s="83" t="s">
        <v>340</v>
      </c>
      <c r="B13" s="110">
        <v>7.8449999999999998</v>
      </c>
      <c r="C13" s="110">
        <v>9.2219999999999995</v>
      </c>
      <c r="D13" s="465">
        <v>19.901</v>
      </c>
      <c r="E13" s="465">
        <v>24.67</v>
      </c>
      <c r="F13" s="465">
        <v>29.1</v>
      </c>
      <c r="G13" s="465">
        <v>31.09</v>
      </c>
      <c r="H13" s="465">
        <v>42.480015000000009</v>
      </c>
      <c r="I13" s="465">
        <f>61029.462/1000</f>
        <v>61.029462000000002</v>
      </c>
      <c r="J13" s="465">
        <v>71.207999999999998</v>
      </c>
      <c r="K13" s="465">
        <f>76648.078/1000</f>
        <v>76.648077999999998</v>
      </c>
      <c r="L13" s="84" t="s">
        <v>318</v>
      </c>
    </row>
    <row r="14" spans="1:12" ht="30" customHeight="1" thickBot="1" x14ac:dyDescent="0.25">
      <c r="A14" s="85" t="s">
        <v>341</v>
      </c>
      <c r="B14" s="112">
        <v>0</v>
      </c>
      <c r="C14" s="112">
        <v>0</v>
      </c>
      <c r="D14" s="464">
        <v>30.661999999999999</v>
      </c>
      <c r="E14" s="464">
        <v>35.462000000000003</v>
      </c>
      <c r="F14" s="464">
        <v>43.47</v>
      </c>
      <c r="G14" s="464">
        <v>57.29</v>
      </c>
      <c r="H14" s="464">
        <v>60.363534000000001</v>
      </c>
      <c r="I14" s="464">
        <f>63859.342/1000</f>
        <v>63.859341999999998</v>
      </c>
      <c r="J14" s="464">
        <v>66.891999999999996</v>
      </c>
      <c r="K14" s="464">
        <f>79705.81/1000</f>
        <v>79.70581</v>
      </c>
      <c r="L14" s="86" t="s">
        <v>319</v>
      </c>
    </row>
    <row r="15" spans="1:12" ht="30" customHeight="1" thickBot="1" x14ac:dyDescent="0.25">
      <c r="A15" s="83" t="s">
        <v>342</v>
      </c>
      <c r="B15" s="110">
        <v>1.9279999999999999</v>
      </c>
      <c r="C15" s="110">
        <v>11.206</v>
      </c>
      <c r="D15" s="465">
        <v>19.015999999999998</v>
      </c>
      <c r="E15" s="465">
        <v>35.390999999999998</v>
      </c>
      <c r="F15" s="465">
        <v>31.11</v>
      </c>
      <c r="G15" s="465">
        <v>38.840000000000003</v>
      </c>
      <c r="H15" s="465">
        <v>39.167815576999999</v>
      </c>
      <c r="I15" s="465">
        <f>33817.045/1000</f>
        <v>33.817045</v>
      </c>
      <c r="J15" s="465">
        <v>38.161000000000001</v>
      </c>
      <c r="K15" s="757">
        <f>33001.346/1000</f>
        <v>33.001345999999998</v>
      </c>
      <c r="L15" s="84" t="s">
        <v>320</v>
      </c>
    </row>
    <row r="16" spans="1:12" ht="30" customHeight="1" thickBot="1" x14ac:dyDescent="0.25">
      <c r="A16" s="85" t="s">
        <v>343</v>
      </c>
      <c r="B16" s="112" t="s">
        <v>75</v>
      </c>
      <c r="C16" s="112" t="s">
        <v>75</v>
      </c>
      <c r="D16" s="464">
        <v>0.21209999999999998</v>
      </c>
      <c r="E16" s="464">
        <v>0.23419999999999999</v>
      </c>
      <c r="F16" s="464">
        <v>0.36</v>
      </c>
      <c r="G16" s="464">
        <v>0.35</v>
      </c>
      <c r="H16" s="464">
        <v>0.68086999999999998</v>
      </c>
      <c r="I16" s="464">
        <f>455.13/1000</f>
        <v>0.45512999999999998</v>
      </c>
      <c r="J16" s="464">
        <v>0.54600000000000004</v>
      </c>
      <c r="K16" s="464">
        <f>713/1000</f>
        <v>0.71299999999999997</v>
      </c>
      <c r="L16" s="86" t="s">
        <v>321</v>
      </c>
    </row>
    <row r="17" spans="1:12" ht="30" customHeight="1" thickBot="1" x14ac:dyDescent="0.25">
      <c r="A17" s="127" t="s">
        <v>452</v>
      </c>
      <c r="B17" s="128" t="s">
        <v>75</v>
      </c>
      <c r="C17" s="128" t="s">
        <v>75</v>
      </c>
      <c r="D17" s="465">
        <v>0.1918</v>
      </c>
      <c r="E17" s="465">
        <v>0.13719999999999999</v>
      </c>
      <c r="F17" s="465">
        <v>0</v>
      </c>
      <c r="G17" s="465">
        <v>0</v>
      </c>
      <c r="H17" s="465">
        <v>0</v>
      </c>
      <c r="I17" s="465">
        <v>0</v>
      </c>
      <c r="J17" s="465">
        <v>0</v>
      </c>
      <c r="K17" s="465">
        <v>0</v>
      </c>
      <c r="L17" s="129" t="s">
        <v>322</v>
      </c>
    </row>
    <row r="18" spans="1:12" ht="30" customHeight="1" thickBot="1" x14ac:dyDescent="0.25">
      <c r="A18" s="130" t="s">
        <v>344</v>
      </c>
      <c r="B18" s="131" t="s">
        <v>75</v>
      </c>
      <c r="C18" s="131" t="s">
        <v>75</v>
      </c>
      <c r="D18" s="464">
        <v>8.1108E-2</v>
      </c>
      <c r="E18" s="464">
        <v>9.0299999999999991E-2</v>
      </c>
      <c r="F18" s="464">
        <v>0.06</v>
      </c>
      <c r="G18" s="464">
        <v>2.0000000000010232E-2</v>
      </c>
      <c r="H18" s="464">
        <v>0</v>
      </c>
      <c r="I18" s="464">
        <v>0</v>
      </c>
      <c r="J18" s="464">
        <v>0</v>
      </c>
      <c r="K18" s="464">
        <v>0</v>
      </c>
      <c r="L18" s="132" t="s">
        <v>353</v>
      </c>
    </row>
    <row r="19" spans="1:12" ht="30" customHeight="1" x14ac:dyDescent="0.2">
      <c r="A19" s="133" t="s">
        <v>351</v>
      </c>
      <c r="B19" s="134" t="s">
        <v>250</v>
      </c>
      <c r="C19" s="134" t="s">
        <v>250</v>
      </c>
      <c r="D19" s="467">
        <v>68.685456300000013</v>
      </c>
      <c r="E19" s="467">
        <v>64.367442799999992</v>
      </c>
      <c r="F19" s="467">
        <v>63.02</v>
      </c>
      <c r="G19" s="467">
        <v>75.69</v>
      </c>
      <c r="H19" s="467">
        <v>89.689054999999996</v>
      </c>
      <c r="I19" s="467">
        <f>95398680/1000000</f>
        <v>95.398679999999999</v>
      </c>
      <c r="J19" s="467">
        <v>100.93377</v>
      </c>
      <c r="K19" s="467">
        <v>90.9</v>
      </c>
      <c r="L19" s="135" t="s">
        <v>323</v>
      </c>
    </row>
    <row r="20" spans="1:12" x14ac:dyDescent="0.2">
      <c r="A20" s="490" t="s">
        <v>712</v>
      </c>
      <c r="L20" s="390" t="s">
        <v>324</v>
      </c>
    </row>
    <row r="22" spans="1:12" x14ac:dyDescent="0.2">
      <c r="H22" s="219"/>
      <c r="I22" s="219"/>
      <c r="J22" s="219"/>
      <c r="K22" s="219"/>
    </row>
    <row r="24" spans="1:12" x14ac:dyDescent="0.2">
      <c r="H24" s="219"/>
      <c r="I24" s="219"/>
      <c r="J24" s="219"/>
      <c r="K24" s="219"/>
    </row>
  </sheetData>
  <mergeCells count="4">
    <mergeCell ref="A1:L1"/>
    <mergeCell ref="A3:L3"/>
    <mergeCell ref="A4:L4"/>
    <mergeCell ref="A2:L2"/>
  </mergeCells>
  <phoneticPr fontId="0" type="noConversion"/>
  <printOptions horizontalCentered="1" verticalCentered="1"/>
  <pageMargins left="0" right="0" top="0" bottom="0" header="0" footer="0"/>
  <pageSetup paperSize="9" scale="9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rightToLeft="1" view="pageBreakPreview" topLeftCell="A7" zoomScaleNormal="100" zoomScaleSheetLayoutView="100" workbookViewId="0">
      <selection activeCell="B28" sqref="B28"/>
    </sheetView>
  </sheetViews>
  <sheetFormatPr defaultColWidth="8.7109375" defaultRowHeight="12.75" x14ac:dyDescent="0.2"/>
  <cols>
    <col min="1" max="1" width="33.7109375" style="1" customWidth="1"/>
    <col min="2" max="6" width="11.28515625" style="1" customWidth="1"/>
    <col min="7" max="7" width="11.140625" style="1" customWidth="1"/>
    <col min="8" max="9" width="11.7109375" style="1" customWidth="1"/>
    <col min="10" max="10" width="47.140625" style="1" customWidth="1"/>
    <col min="11" max="16384" width="8.7109375" style="1"/>
  </cols>
  <sheetData>
    <row r="1" spans="1:13" s="12" customFormat="1" ht="20.25" x14ac:dyDescent="0.3">
      <c r="A1" s="1008" t="s">
        <v>352</v>
      </c>
      <c r="B1" s="1008"/>
      <c r="C1" s="1008"/>
      <c r="D1" s="1008"/>
      <c r="E1" s="1008"/>
      <c r="F1" s="1008"/>
      <c r="G1" s="1008"/>
      <c r="H1" s="1008"/>
      <c r="I1" s="1008"/>
      <c r="J1" s="1008"/>
    </row>
    <row r="2" spans="1:13" s="12" customFormat="1" ht="18" x14ac:dyDescent="0.25">
      <c r="A2" s="921" t="s">
        <v>742</v>
      </c>
      <c r="B2" s="921"/>
      <c r="C2" s="921"/>
      <c r="D2" s="921"/>
      <c r="E2" s="921"/>
      <c r="F2" s="921"/>
      <c r="G2" s="921"/>
      <c r="H2" s="921"/>
      <c r="I2" s="921"/>
      <c r="J2" s="921"/>
    </row>
    <row r="3" spans="1:13" s="12" customFormat="1" ht="15.75" x14ac:dyDescent="0.25">
      <c r="A3" s="1009" t="s">
        <v>303</v>
      </c>
      <c r="B3" s="1009"/>
      <c r="C3" s="1009"/>
      <c r="D3" s="1009"/>
      <c r="E3" s="1009"/>
      <c r="F3" s="1009"/>
      <c r="G3" s="1009"/>
      <c r="H3" s="1009"/>
      <c r="I3" s="1009"/>
      <c r="J3" s="1009"/>
    </row>
    <row r="4" spans="1:13" s="12" customFormat="1" ht="15.75" x14ac:dyDescent="0.25">
      <c r="A4" s="922" t="s">
        <v>742</v>
      </c>
      <c r="B4" s="922"/>
      <c r="C4" s="922"/>
      <c r="D4" s="922"/>
      <c r="E4" s="922"/>
      <c r="F4" s="922"/>
      <c r="G4" s="922"/>
      <c r="H4" s="922"/>
      <c r="I4" s="922"/>
      <c r="J4" s="922"/>
    </row>
    <row r="5" spans="1:13" s="9" customFormat="1" ht="15.75" x14ac:dyDescent="0.2">
      <c r="A5" s="66" t="s">
        <v>816</v>
      </c>
      <c r="B5" s="70"/>
      <c r="C5" s="70"/>
      <c r="D5" s="70"/>
      <c r="E5" s="70"/>
      <c r="F5" s="70"/>
      <c r="G5" s="70"/>
      <c r="H5" s="70"/>
      <c r="I5" s="70"/>
      <c r="J5" s="71" t="s">
        <v>815</v>
      </c>
    </row>
    <row r="6" spans="1:13" ht="30" customHeight="1" x14ac:dyDescent="0.2">
      <c r="A6" s="90" t="s">
        <v>440</v>
      </c>
      <c r="B6" s="113">
        <v>2012</v>
      </c>
      <c r="C6" s="113">
        <v>2013</v>
      </c>
      <c r="D6" s="113">
        <v>2014</v>
      </c>
      <c r="E6" s="113">
        <v>2015</v>
      </c>
      <c r="F6" s="113">
        <v>2016</v>
      </c>
      <c r="G6" s="113">
        <v>2017</v>
      </c>
      <c r="H6" s="113">
        <v>2018</v>
      </c>
      <c r="I6" s="91">
        <v>2019</v>
      </c>
      <c r="J6" s="91" t="s">
        <v>441</v>
      </c>
    </row>
    <row r="7" spans="1:13" ht="33" customHeight="1" thickBot="1" x14ac:dyDescent="0.25">
      <c r="A7" s="413" t="s">
        <v>357</v>
      </c>
      <c r="B7" s="402">
        <v>425.90184199999999</v>
      </c>
      <c r="C7" s="402">
        <v>453.21450800000002</v>
      </c>
      <c r="D7" s="402">
        <v>482.2</v>
      </c>
      <c r="E7" s="402">
        <v>533</v>
      </c>
      <c r="F7" s="402">
        <v>557</v>
      </c>
      <c r="G7" s="402">
        <v>602</v>
      </c>
      <c r="H7" s="402">
        <v>637</v>
      </c>
      <c r="I7" s="758">
        <v>648.44000000000005</v>
      </c>
      <c r="J7" s="418" t="s">
        <v>304</v>
      </c>
    </row>
    <row r="8" spans="1:13" s="268" customFormat="1" ht="33" customHeight="1" x14ac:dyDescent="0.2">
      <c r="A8" s="414" t="s">
        <v>429</v>
      </c>
      <c r="B8" s="403">
        <v>29.1</v>
      </c>
      <c r="C8" s="403">
        <v>27.6</v>
      </c>
      <c r="D8" s="403">
        <v>30.4</v>
      </c>
      <c r="E8" s="403">
        <v>25.49</v>
      </c>
      <c r="F8" s="403">
        <v>21.78</v>
      </c>
      <c r="G8" s="403">
        <v>23.46</v>
      </c>
      <c r="H8" s="403">
        <v>24.51</v>
      </c>
      <c r="I8" s="759">
        <v>25.94</v>
      </c>
      <c r="J8" s="745" t="s">
        <v>724</v>
      </c>
    </row>
    <row r="9" spans="1:13" ht="33" customHeight="1" x14ac:dyDescent="0.2">
      <c r="A9" s="415" t="s">
        <v>726</v>
      </c>
      <c r="B9" s="404">
        <f t="shared" ref="B9:G9" si="0">B7-B8</f>
        <v>396.80184199999997</v>
      </c>
      <c r="C9" s="404">
        <f t="shared" si="0"/>
        <v>425.614508</v>
      </c>
      <c r="D9" s="404">
        <f t="shared" si="0"/>
        <v>451.8</v>
      </c>
      <c r="E9" s="404">
        <f t="shared" si="0"/>
        <v>507.51</v>
      </c>
      <c r="F9" s="404">
        <f t="shared" si="0"/>
        <v>535.22</v>
      </c>
      <c r="G9" s="404">
        <f t="shared" si="0"/>
        <v>578.54</v>
      </c>
      <c r="H9" s="404">
        <f>H7-H8</f>
        <v>612.49</v>
      </c>
      <c r="I9" s="404">
        <v>622.5</v>
      </c>
      <c r="J9" s="419" t="s">
        <v>725</v>
      </c>
    </row>
    <row r="10" spans="1:13" s="268" customFormat="1" ht="33" customHeight="1" x14ac:dyDescent="0.2">
      <c r="A10" s="416" t="s">
        <v>358</v>
      </c>
      <c r="B10" s="405">
        <f>SUM(B11:B14)</f>
        <v>250.21</v>
      </c>
      <c r="C10" s="405">
        <f>SUM(C11:C14)</f>
        <v>250.07999999999998</v>
      </c>
      <c r="D10" s="405">
        <f>SUM(D11:D14)</f>
        <v>250.28</v>
      </c>
      <c r="E10" s="405">
        <f>E11+E12</f>
        <v>250</v>
      </c>
      <c r="F10" s="405">
        <f>F11+F12</f>
        <v>250</v>
      </c>
      <c r="G10" s="405">
        <f>G11+G12</f>
        <v>250</v>
      </c>
      <c r="H10" s="405">
        <f>H11+H12</f>
        <v>250</v>
      </c>
      <c r="I10" s="405">
        <v>250</v>
      </c>
      <c r="J10" s="420" t="s">
        <v>305</v>
      </c>
    </row>
    <row r="11" spans="1:13" ht="33" customHeight="1" x14ac:dyDescent="0.2">
      <c r="A11" s="410" t="s">
        <v>347</v>
      </c>
      <c r="B11" s="406">
        <v>230.05</v>
      </c>
      <c r="C11" s="406">
        <v>230</v>
      </c>
      <c r="D11" s="406">
        <v>230</v>
      </c>
      <c r="E11" s="406">
        <v>230</v>
      </c>
      <c r="F11" s="406">
        <v>230</v>
      </c>
      <c r="G11" s="406">
        <v>230</v>
      </c>
      <c r="H11" s="406">
        <v>230</v>
      </c>
      <c r="I11" s="406">
        <v>230</v>
      </c>
      <c r="J11" s="421" t="s">
        <v>307</v>
      </c>
    </row>
    <row r="12" spans="1:13" s="268" customFormat="1" ht="33" customHeight="1" x14ac:dyDescent="0.2">
      <c r="A12" s="411" t="s">
        <v>687</v>
      </c>
      <c r="B12" s="407">
        <v>10.38</v>
      </c>
      <c r="C12" s="407">
        <v>10.199999999999999</v>
      </c>
      <c r="D12" s="407">
        <v>10.4</v>
      </c>
      <c r="E12" s="1012">
        <v>20</v>
      </c>
      <c r="F12" s="1012">
        <v>20</v>
      </c>
      <c r="G12" s="1012">
        <v>20</v>
      </c>
      <c r="H12" s="1012">
        <v>20</v>
      </c>
      <c r="I12" s="1012">
        <v>20</v>
      </c>
      <c r="J12" s="422" t="s">
        <v>692</v>
      </c>
    </row>
    <row r="13" spans="1:13" ht="33" customHeight="1" x14ac:dyDescent="0.2">
      <c r="A13" s="410" t="s">
        <v>688</v>
      </c>
      <c r="B13" s="406">
        <v>9.6</v>
      </c>
      <c r="C13" s="406">
        <v>9.6999999999999993</v>
      </c>
      <c r="D13" s="406">
        <v>9.6999999999999993</v>
      </c>
      <c r="E13" s="1012"/>
      <c r="F13" s="1012"/>
      <c r="G13" s="1012"/>
      <c r="H13" s="1012"/>
      <c r="I13" s="1012"/>
      <c r="J13" s="421" t="s">
        <v>691</v>
      </c>
    </row>
    <row r="14" spans="1:13" s="268" customFormat="1" ht="33" customHeight="1" x14ac:dyDescent="0.2">
      <c r="A14" s="412" t="s">
        <v>689</v>
      </c>
      <c r="B14" s="408">
        <v>0.18</v>
      </c>
      <c r="C14" s="408">
        <v>0.18</v>
      </c>
      <c r="D14" s="408">
        <v>0.18</v>
      </c>
      <c r="E14" s="1012"/>
      <c r="F14" s="1012"/>
      <c r="G14" s="1012"/>
      <c r="H14" s="1012"/>
      <c r="I14" s="1012"/>
      <c r="J14" s="423" t="s">
        <v>690</v>
      </c>
    </row>
    <row r="15" spans="1:13" ht="46.5" customHeight="1" x14ac:dyDescent="0.2">
      <c r="A15" s="417" t="s">
        <v>348</v>
      </c>
      <c r="B15" s="409">
        <f>SUM(B16:B18)</f>
        <v>78.799800000000005</v>
      </c>
      <c r="C15" s="409">
        <f>SUM(C16:C18)</f>
        <v>80.040199999999999</v>
      </c>
      <c r="D15" s="409">
        <f>SUM(D16:D18)</f>
        <v>94.01</v>
      </c>
      <c r="E15" s="409">
        <f>SUM(E16:E17)</f>
        <v>97.37700000000001</v>
      </c>
      <c r="F15" s="409">
        <f>SUM(F16:F17)</f>
        <v>104.17919700000002</v>
      </c>
      <c r="G15" s="409">
        <f>SUM(G16:G17)</f>
        <v>130.53740099999999</v>
      </c>
      <c r="H15" s="409">
        <f>SUM(H16:H17)</f>
        <v>150.87700000000001</v>
      </c>
      <c r="I15" s="409">
        <f>SUM(I16:I17)</f>
        <v>162.70407799999998</v>
      </c>
      <c r="J15" s="424" t="s">
        <v>306</v>
      </c>
      <c r="M15" s="268"/>
    </row>
    <row r="16" spans="1:13" s="268" customFormat="1" ht="33" customHeight="1" thickBot="1" x14ac:dyDescent="0.25">
      <c r="A16" s="411" t="s">
        <v>349</v>
      </c>
      <c r="B16" s="407">
        <v>58.707000000000001</v>
      </c>
      <c r="C16" s="407">
        <v>55.232999999999997</v>
      </c>
      <c r="D16" s="407">
        <v>64.92</v>
      </c>
      <c r="E16" s="407">
        <v>66.289000000000001</v>
      </c>
      <c r="F16" s="407">
        <v>61.699182</v>
      </c>
      <c r="G16" s="407">
        <f>69507.939/1000</f>
        <v>69.507938999999993</v>
      </c>
      <c r="H16" s="407">
        <v>79.668999999999997</v>
      </c>
      <c r="I16" s="813">
        <f>86056/1000</f>
        <v>86.055999999999997</v>
      </c>
      <c r="J16" s="422" t="s">
        <v>308</v>
      </c>
    </row>
    <row r="17" spans="1:10" ht="33" customHeight="1" thickBot="1" x14ac:dyDescent="0.25">
      <c r="A17" s="410" t="s">
        <v>449</v>
      </c>
      <c r="B17" s="406">
        <v>19.901</v>
      </c>
      <c r="C17" s="406">
        <v>24.67</v>
      </c>
      <c r="D17" s="406">
        <v>29.09</v>
      </c>
      <c r="E17" s="406">
        <v>31.088000000000001</v>
      </c>
      <c r="F17" s="406">
        <v>42.480015000000009</v>
      </c>
      <c r="G17" s="406">
        <f>61029.462/1000</f>
        <v>61.029462000000002</v>
      </c>
      <c r="H17" s="406">
        <v>71.207999999999998</v>
      </c>
      <c r="I17" s="465">
        <f>76648.078/1000</f>
        <v>76.648077999999998</v>
      </c>
      <c r="J17" s="421" t="s">
        <v>309</v>
      </c>
    </row>
    <row r="18" spans="1:10" s="268" customFormat="1" ht="33" customHeight="1" x14ac:dyDescent="0.2">
      <c r="A18" s="411" t="s">
        <v>350</v>
      </c>
      <c r="B18" s="407">
        <v>0.1918</v>
      </c>
      <c r="C18" s="407">
        <v>0.13719999999999999</v>
      </c>
      <c r="D18" s="407">
        <v>0</v>
      </c>
      <c r="E18" s="407" t="s">
        <v>459</v>
      </c>
      <c r="F18" s="407" t="s">
        <v>459</v>
      </c>
      <c r="G18" s="407" t="s">
        <v>459</v>
      </c>
      <c r="H18" s="407" t="s">
        <v>459</v>
      </c>
      <c r="I18" s="407" t="s">
        <v>459</v>
      </c>
      <c r="J18" s="422" t="s">
        <v>310</v>
      </c>
    </row>
    <row r="19" spans="1:10" ht="33" customHeight="1" x14ac:dyDescent="0.2">
      <c r="A19" s="417" t="s">
        <v>657</v>
      </c>
      <c r="B19" s="409">
        <f t="shared" ref="B19:I19" si="1">B9+B10+B15</f>
        <v>725.81164200000001</v>
      </c>
      <c r="C19" s="409">
        <f t="shared" si="1"/>
        <v>755.73470800000007</v>
      </c>
      <c r="D19" s="409">
        <f t="shared" si="1"/>
        <v>796.09</v>
      </c>
      <c r="E19" s="409">
        <f t="shared" si="1"/>
        <v>854.88699999999994</v>
      </c>
      <c r="F19" s="409">
        <f t="shared" si="1"/>
        <v>889.39919700000007</v>
      </c>
      <c r="G19" s="409">
        <f t="shared" si="1"/>
        <v>959.07740100000001</v>
      </c>
      <c r="H19" s="409">
        <f t="shared" si="1"/>
        <v>1013.367</v>
      </c>
      <c r="I19" s="409">
        <f t="shared" si="1"/>
        <v>1035.204078</v>
      </c>
      <c r="J19" s="424" t="s">
        <v>656</v>
      </c>
    </row>
    <row r="20" spans="1:10" ht="16.5" customHeight="1" x14ac:dyDescent="0.2">
      <c r="A20" s="1010" t="s">
        <v>819</v>
      </c>
      <c r="B20" s="1010"/>
      <c r="C20" s="1010"/>
      <c r="D20" s="730"/>
      <c r="E20" s="730"/>
      <c r="F20" s="730"/>
      <c r="G20" s="730"/>
      <c r="H20" s="730"/>
      <c r="I20" s="730"/>
      <c r="J20" s="730" t="s">
        <v>820</v>
      </c>
    </row>
    <row r="21" spans="1:10" s="730" customFormat="1" ht="18" customHeight="1" x14ac:dyDescent="0.2">
      <c r="A21" s="1010" t="s">
        <v>728</v>
      </c>
      <c r="B21" s="1010"/>
      <c r="C21" s="1010"/>
      <c r="D21" s="1010"/>
      <c r="E21" s="1010"/>
      <c r="J21" s="730" t="s">
        <v>727</v>
      </c>
    </row>
    <row r="22" spans="1:10" x14ac:dyDescent="0.2">
      <c r="A22" s="390" t="s">
        <v>730</v>
      </c>
      <c r="E22" s="1011" t="s">
        <v>729</v>
      </c>
      <c r="F22" s="1011"/>
      <c r="G22" s="1011"/>
      <c r="H22" s="1011"/>
      <c r="I22" s="1011"/>
      <c r="J22" s="1011"/>
    </row>
    <row r="23" spans="1:10" x14ac:dyDescent="0.2">
      <c r="A23" s="490" t="s">
        <v>713</v>
      </c>
      <c r="B23" s="228"/>
      <c r="C23" s="228"/>
      <c r="D23" s="228"/>
      <c r="E23" s="228"/>
      <c r="F23" s="228"/>
      <c r="G23" s="228"/>
      <c r="H23" s="228"/>
      <c r="I23" s="228"/>
      <c r="J23" s="228" t="s">
        <v>535</v>
      </c>
    </row>
  </sheetData>
  <mergeCells count="12">
    <mergeCell ref="A21:E21"/>
    <mergeCell ref="E22:J22"/>
    <mergeCell ref="A20:C20"/>
    <mergeCell ref="A1:J1"/>
    <mergeCell ref="A2:J2"/>
    <mergeCell ref="A3:J3"/>
    <mergeCell ref="A4:J4"/>
    <mergeCell ref="F12:F14"/>
    <mergeCell ref="G12:G14"/>
    <mergeCell ref="H12:H14"/>
    <mergeCell ref="E12:E14"/>
    <mergeCell ref="I12:I14"/>
  </mergeCells>
  <printOptions horizontalCentered="1" verticalCentered="1"/>
  <pageMargins left="0" right="0" top="0" bottom="0" header="0" footer="0"/>
  <pageSetup paperSize="9" scale="8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rightToLeft="1" view="pageBreakPreview" zoomScaleNormal="100" zoomScaleSheetLayoutView="100" workbookViewId="0">
      <selection activeCell="E13" sqref="E13"/>
    </sheetView>
  </sheetViews>
  <sheetFormatPr defaultColWidth="8.7109375" defaultRowHeight="12.75" x14ac:dyDescent="0.2"/>
  <cols>
    <col min="1" max="1" width="20.7109375" style="485" customWidth="1"/>
    <col min="2" max="4" width="17.42578125" style="485" customWidth="1"/>
    <col min="5" max="5" width="25.7109375" style="485" customWidth="1"/>
    <col min="6" max="6" width="24.28515625" style="485" customWidth="1"/>
    <col min="7" max="16384" width="8.7109375" style="485"/>
  </cols>
  <sheetData>
    <row r="1" spans="1:5" ht="18" x14ac:dyDescent="0.25">
      <c r="A1" s="877" t="s">
        <v>90</v>
      </c>
      <c r="B1" s="877"/>
      <c r="C1" s="877"/>
      <c r="D1" s="877"/>
      <c r="E1" s="877"/>
    </row>
    <row r="2" spans="1:5" ht="18" x14ac:dyDescent="0.25">
      <c r="A2" s="877">
        <v>2019</v>
      </c>
      <c r="B2" s="877"/>
      <c r="C2" s="877"/>
      <c r="D2" s="877"/>
      <c r="E2" s="877"/>
    </row>
    <row r="3" spans="1:5" ht="15.75" x14ac:dyDescent="0.25">
      <c r="A3" s="973" t="s">
        <v>240</v>
      </c>
      <c r="B3" s="974"/>
      <c r="C3" s="974"/>
      <c r="D3" s="974"/>
      <c r="E3" s="974"/>
    </row>
    <row r="4" spans="1:5" ht="15.75" x14ac:dyDescent="0.25">
      <c r="A4" s="1015" t="s">
        <v>744</v>
      </c>
      <c r="B4" s="1015"/>
      <c r="C4" s="1015"/>
      <c r="D4" s="1015"/>
      <c r="E4" s="1015"/>
    </row>
    <row r="5" spans="1:5" ht="15.75" x14ac:dyDescent="0.2">
      <c r="A5" s="517" t="s">
        <v>818</v>
      </c>
      <c r="B5" s="518"/>
      <c r="C5" s="519"/>
      <c r="D5" s="520"/>
      <c r="E5" s="521" t="s">
        <v>817</v>
      </c>
    </row>
    <row r="6" spans="1:5" ht="28.5" customHeight="1" thickBot="1" x14ac:dyDescent="0.25">
      <c r="A6" s="1013" t="s">
        <v>91</v>
      </c>
      <c r="B6" s="682" t="s">
        <v>237</v>
      </c>
      <c r="C6" s="682" t="s">
        <v>238</v>
      </c>
      <c r="D6" s="683" t="s">
        <v>640</v>
      </c>
      <c r="E6" s="1016" t="s">
        <v>200</v>
      </c>
    </row>
    <row r="7" spans="1:5" ht="19.5" customHeight="1" x14ac:dyDescent="0.2">
      <c r="A7" s="1014"/>
      <c r="B7" s="684" t="s">
        <v>202</v>
      </c>
      <c r="C7" s="684" t="s">
        <v>202</v>
      </c>
      <c r="D7" s="684" t="s">
        <v>202</v>
      </c>
      <c r="E7" s="1017"/>
    </row>
    <row r="8" spans="1:5" ht="39" customHeight="1" x14ac:dyDescent="0.2">
      <c r="A8" s="522" t="s">
        <v>156</v>
      </c>
      <c r="B8" s="523">
        <v>11627.04</v>
      </c>
      <c r="C8" s="524">
        <v>35000</v>
      </c>
      <c r="D8" s="525">
        <v>46627.040000000001</v>
      </c>
      <c r="E8" s="526" t="s">
        <v>203</v>
      </c>
    </row>
    <row r="9" spans="1:5" ht="20.25" customHeight="1" thickBot="1" x14ac:dyDescent="0.25">
      <c r="A9" s="685" t="s">
        <v>178</v>
      </c>
      <c r="B9" s="686">
        <v>54.76</v>
      </c>
      <c r="C9" s="687">
        <v>0</v>
      </c>
      <c r="D9" s="687">
        <v>54.76</v>
      </c>
      <c r="E9" s="688" t="s">
        <v>204</v>
      </c>
    </row>
    <row r="10" spans="1:5" ht="20.25" customHeight="1" thickBot="1" x14ac:dyDescent="0.25">
      <c r="A10" s="345" t="s">
        <v>210</v>
      </c>
      <c r="B10" s="527">
        <v>114.46</v>
      </c>
      <c r="C10" s="528">
        <v>179.13499999999999</v>
      </c>
      <c r="D10" s="528">
        <v>293.59499999999997</v>
      </c>
      <c r="E10" s="529" t="s">
        <v>205</v>
      </c>
    </row>
    <row r="11" spans="1:5" ht="20.25" customHeight="1" thickBot="1" x14ac:dyDescent="0.25">
      <c r="A11" s="689" t="s">
        <v>211</v>
      </c>
      <c r="B11" s="690">
        <v>1291.1300000000001</v>
      </c>
      <c r="C11" s="691">
        <v>542.03499999999997</v>
      </c>
      <c r="D11" s="691">
        <v>1833.165</v>
      </c>
      <c r="E11" s="692" t="s">
        <v>96</v>
      </c>
    </row>
    <row r="12" spans="1:5" ht="20.25" customHeight="1" thickBot="1" x14ac:dyDescent="0.25">
      <c r="A12" s="345" t="s">
        <v>179</v>
      </c>
      <c r="B12" s="527">
        <v>53.33</v>
      </c>
      <c r="C12" s="528">
        <v>0</v>
      </c>
      <c r="D12" s="528">
        <v>53.33</v>
      </c>
      <c r="E12" s="529" t="s">
        <v>180</v>
      </c>
    </row>
    <row r="13" spans="1:5" ht="20.25" customHeight="1" thickBot="1" x14ac:dyDescent="0.25">
      <c r="A13" s="689" t="s">
        <v>181</v>
      </c>
      <c r="B13" s="690">
        <v>5.72</v>
      </c>
      <c r="C13" s="691">
        <v>0</v>
      </c>
      <c r="D13" s="691">
        <v>5.72</v>
      </c>
      <c r="E13" s="692" t="s">
        <v>182</v>
      </c>
    </row>
    <row r="14" spans="1:5" ht="20.25" customHeight="1" thickBot="1" x14ac:dyDescent="0.25">
      <c r="A14" s="345" t="s">
        <v>183</v>
      </c>
      <c r="B14" s="527">
        <v>24.71</v>
      </c>
      <c r="C14" s="528">
        <v>0</v>
      </c>
      <c r="D14" s="528">
        <v>24.71</v>
      </c>
      <c r="E14" s="529" t="s">
        <v>184</v>
      </c>
    </row>
    <row r="15" spans="1:5" ht="20.25" customHeight="1" thickBot="1" x14ac:dyDescent="0.25">
      <c r="A15" s="689" t="s">
        <v>185</v>
      </c>
      <c r="B15" s="690">
        <v>3.92</v>
      </c>
      <c r="C15" s="691">
        <v>0</v>
      </c>
      <c r="D15" s="691">
        <v>3.92</v>
      </c>
      <c r="E15" s="692" t="s">
        <v>186</v>
      </c>
    </row>
    <row r="16" spans="1:5" ht="20.25" customHeight="1" thickBot="1" x14ac:dyDescent="0.25">
      <c r="A16" s="345" t="s">
        <v>155</v>
      </c>
      <c r="B16" s="527">
        <v>1154.0999999999999</v>
      </c>
      <c r="C16" s="528">
        <v>0</v>
      </c>
      <c r="D16" s="528">
        <v>1154.0999999999999</v>
      </c>
      <c r="E16" s="529" t="s">
        <v>206</v>
      </c>
    </row>
    <row r="17" spans="1:5" ht="20.25" customHeight="1" thickBot="1" x14ac:dyDescent="0.25">
      <c r="A17" s="689" t="s">
        <v>154</v>
      </c>
      <c r="B17" s="690">
        <v>0.79</v>
      </c>
      <c r="C17" s="691">
        <v>0</v>
      </c>
      <c r="D17" s="691">
        <v>0.79</v>
      </c>
      <c r="E17" s="692" t="s">
        <v>207</v>
      </c>
    </row>
    <row r="18" spans="1:5" ht="20.25" customHeight="1" thickBot="1" x14ac:dyDescent="0.25">
      <c r="A18" s="345" t="s">
        <v>34</v>
      </c>
      <c r="B18" s="527">
        <v>4.76</v>
      </c>
      <c r="C18" s="528">
        <v>0</v>
      </c>
      <c r="D18" s="528">
        <v>4.76</v>
      </c>
      <c r="E18" s="529" t="s">
        <v>208</v>
      </c>
    </row>
    <row r="19" spans="1:5" ht="20.25" customHeight="1" x14ac:dyDescent="0.2">
      <c r="A19" s="693" t="s">
        <v>153</v>
      </c>
      <c r="B19" s="694">
        <v>34.729999999999997</v>
      </c>
      <c r="C19" s="695">
        <v>0</v>
      </c>
      <c r="D19" s="695">
        <v>34.729999999999997</v>
      </c>
      <c r="E19" s="696" t="s">
        <v>209</v>
      </c>
    </row>
    <row r="20" spans="1:5" ht="28.5" customHeight="1" x14ac:dyDescent="0.2">
      <c r="A20" s="697" t="s">
        <v>99</v>
      </c>
      <c r="B20" s="698">
        <v>2742.41</v>
      </c>
      <c r="C20" s="698">
        <v>721.17</v>
      </c>
      <c r="D20" s="698">
        <v>3463.58</v>
      </c>
      <c r="E20" s="699" t="s">
        <v>212</v>
      </c>
    </row>
    <row r="21" spans="1:5" x14ac:dyDescent="0.2">
      <c r="A21" s="240" t="s">
        <v>714</v>
      </c>
      <c r="E21" s="241" t="s">
        <v>412</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9"/>
  <sheetViews>
    <sheetView rightToLeft="1" view="pageBreakPreview" zoomScaleNormal="100" zoomScaleSheetLayoutView="100" workbookViewId="0">
      <selection activeCell="M14" sqref="M14"/>
    </sheetView>
  </sheetViews>
  <sheetFormatPr defaultColWidth="8.7109375" defaultRowHeight="12.75" x14ac:dyDescent="0.2"/>
  <cols>
    <col min="1" max="1" width="19.28515625" style="31" customWidth="1"/>
    <col min="2" max="2" width="16.42578125" style="31" customWidth="1"/>
    <col min="3" max="8" width="11.7109375" style="31" customWidth="1"/>
    <col min="9" max="9" width="21.7109375" style="31" customWidth="1"/>
    <col min="10" max="16384" width="8.7109375" style="31"/>
  </cols>
  <sheetData>
    <row r="1" spans="1:9" s="20" customFormat="1" ht="20.25" x14ac:dyDescent="0.2">
      <c r="A1" s="831" t="s">
        <v>39</v>
      </c>
      <c r="B1" s="831"/>
      <c r="C1" s="831"/>
      <c r="D1" s="831"/>
      <c r="E1" s="831"/>
      <c r="F1" s="831"/>
      <c r="G1" s="831"/>
      <c r="H1" s="831"/>
      <c r="I1" s="831"/>
    </row>
    <row r="2" spans="1:9" s="20" customFormat="1" ht="18" x14ac:dyDescent="0.2">
      <c r="A2" s="834" t="s">
        <v>524</v>
      </c>
      <c r="B2" s="834"/>
      <c r="C2" s="834"/>
      <c r="D2" s="834"/>
      <c r="E2" s="834"/>
      <c r="F2" s="834"/>
      <c r="G2" s="834"/>
      <c r="H2" s="834"/>
      <c r="I2" s="834"/>
    </row>
    <row r="3" spans="1:9" s="20" customFormat="1" ht="34.5" customHeight="1" x14ac:dyDescent="0.2">
      <c r="A3" s="832" t="s">
        <v>232</v>
      </c>
      <c r="B3" s="833"/>
      <c r="C3" s="833"/>
      <c r="D3" s="833"/>
      <c r="E3" s="833"/>
      <c r="F3" s="833"/>
      <c r="G3" s="833"/>
      <c r="H3" s="833"/>
      <c r="I3" s="833"/>
    </row>
    <row r="4" spans="1:9" s="20" customFormat="1" ht="17.850000000000001" customHeight="1" x14ac:dyDescent="0.2">
      <c r="A4" s="833" t="s">
        <v>525</v>
      </c>
      <c r="B4" s="833"/>
      <c r="C4" s="833"/>
      <c r="D4" s="833"/>
      <c r="E4" s="833"/>
      <c r="F4" s="833"/>
      <c r="G4" s="833"/>
      <c r="H4" s="833"/>
      <c r="I4" s="833"/>
    </row>
    <row r="5" spans="1:9" s="229" customFormat="1" ht="17.100000000000001" customHeight="1" x14ac:dyDescent="0.2">
      <c r="A5" s="262" t="s">
        <v>785</v>
      </c>
      <c r="B5" s="262"/>
      <c r="C5" s="835"/>
      <c r="D5" s="835"/>
      <c r="E5" s="835"/>
      <c r="F5" s="835"/>
      <c r="G5" s="835"/>
      <c r="H5" s="835"/>
      <c r="I5" s="263" t="s">
        <v>786</v>
      </c>
    </row>
    <row r="6" spans="1:9" ht="16.350000000000001" customHeight="1" x14ac:dyDescent="0.2">
      <c r="A6" s="829" t="s">
        <v>1</v>
      </c>
      <c r="B6" s="838" t="s">
        <v>173</v>
      </c>
      <c r="C6" s="830" t="s">
        <v>5</v>
      </c>
      <c r="D6" s="830"/>
      <c r="E6" s="836" t="s">
        <v>7</v>
      </c>
      <c r="F6" s="836"/>
      <c r="G6" s="836" t="s">
        <v>9</v>
      </c>
      <c r="H6" s="836"/>
      <c r="I6" s="837" t="s">
        <v>2</v>
      </c>
    </row>
    <row r="7" spans="1:9" ht="16.350000000000001" customHeight="1" x14ac:dyDescent="0.2">
      <c r="A7" s="829"/>
      <c r="B7" s="839"/>
      <c r="C7" s="842" t="s">
        <v>6</v>
      </c>
      <c r="D7" s="842"/>
      <c r="E7" s="842" t="s">
        <v>8</v>
      </c>
      <c r="F7" s="842"/>
      <c r="G7" s="842" t="s">
        <v>10</v>
      </c>
      <c r="H7" s="842"/>
      <c r="I7" s="837"/>
    </row>
    <row r="8" spans="1:9" ht="16.350000000000001" customHeight="1" x14ac:dyDescent="0.2">
      <c r="A8" s="829"/>
      <c r="B8" s="840" t="s">
        <v>703</v>
      </c>
      <c r="C8" s="30" t="s">
        <v>11</v>
      </c>
      <c r="D8" s="30" t="s">
        <v>12</v>
      </c>
      <c r="E8" s="30" t="s">
        <v>11</v>
      </c>
      <c r="F8" s="30" t="s">
        <v>12</v>
      </c>
      <c r="G8" s="30" t="s">
        <v>11</v>
      </c>
      <c r="H8" s="30" t="s">
        <v>12</v>
      </c>
      <c r="I8" s="837"/>
    </row>
    <row r="9" spans="1:9" ht="16.350000000000001" customHeight="1" x14ac:dyDescent="0.2">
      <c r="A9" s="829"/>
      <c r="B9" s="841"/>
      <c r="C9" s="32" t="s">
        <v>41</v>
      </c>
      <c r="D9" s="32" t="s">
        <v>13</v>
      </c>
      <c r="E9" s="32" t="s">
        <v>41</v>
      </c>
      <c r="F9" s="32" t="s">
        <v>14</v>
      </c>
      <c r="G9" s="32" t="s">
        <v>41</v>
      </c>
      <c r="H9" s="32" t="s">
        <v>14</v>
      </c>
      <c r="I9" s="837"/>
    </row>
    <row r="10" spans="1:9" ht="25.35" customHeight="1" thickBot="1" x14ac:dyDescent="0.25">
      <c r="A10" s="29" t="s">
        <v>15</v>
      </c>
      <c r="B10" s="53">
        <f>SUM(C10:D10)</f>
        <v>46276</v>
      </c>
      <c r="C10" s="53">
        <v>46276</v>
      </c>
      <c r="D10" s="53">
        <v>0</v>
      </c>
      <c r="E10" s="53">
        <v>46276</v>
      </c>
      <c r="F10" s="53">
        <v>0</v>
      </c>
      <c r="G10" s="53">
        <v>46226</v>
      </c>
      <c r="H10" s="53">
        <v>50</v>
      </c>
      <c r="I10" s="43" t="s">
        <v>103</v>
      </c>
    </row>
    <row r="11" spans="1:9" ht="25.35" customHeight="1" thickBot="1" x14ac:dyDescent="0.25">
      <c r="A11" s="28" t="s">
        <v>16</v>
      </c>
      <c r="B11" s="56">
        <f t="shared" ref="B11:B17" si="0">SUM(C11:D11)</f>
        <v>55156</v>
      </c>
      <c r="C11" s="56">
        <v>54823</v>
      </c>
      <c r="D11" s="56">
        <v>333</v>
      </c>
      <c r="E11" s="56">
        <v>54823</v>
      </c>
      <c r="F11" s="56">
        <v>333</v>
      </c>
      <c r="G11" s="56">
        <v>54478</v>
      </c>
      <c r="H11" s="56">
        <v>678</v>
      </c>
      <c r="I11" s="44" t="s">
        <v>243</v>
      </c>
    </row>
    <row r="12" spans="1:9" ht="25.35" customHeight="1" thickBot="1" x14ac:dyDescent="0.25">
      <c r="A12" s="27" t="s">
        <v>17</v>
      </c>
      <c r="B12" s="59">
        <f t="shared" si="0"/>
        <v>14912</v>
      </c>
      <c r="C12" s="59">
        <v>14890</v>
      </c>
      <c r="D12" s="59">
        <v>22</v>
      </c>
      <c r="E12" s="59">
        <v>14890</v>
      </c>
      <c r="F12" s="59">
        <v>22</v>
      </c>
      <c r="G12" s="59">
        <v>13283</v>
      </c>
      <c r="H12" s="59">
        <v>1629</v>
      </c>
      <c r="I12" s="45" t="s">
        <v>244</v>
      </c>
    </row>
    <row r="13" spans="1:9" ht="25.35" customHeight="1" thickBot="1" x14ac:dyDescent="0.25">
      <c r="A13" s="28" t="s">
        <v>18</v>
      </c>
      <c r="B13" s="56">
        <f t="shared" si="0"/>
        <v>8481</v>
      </c>
      <c r="C13" s="56">
        <v>8452</v>
      </c>
      <c r="D13" s="56">
        <v>29</v>
      </c>
      <c r="E13" s="56">
        <v>8452</v>
      </c>
      <c r="F13" s="56">
        <v>29</v>
      </c>
      <c r="G13" s="56">
        <v>884</v>
      </c>
      <c r="H13" s="56">
        <v>7597</v>
      </c>
      <c r="I13" s="44" t="s">
        <v>245</v>
      </c>
    </row>
    <row r="14" spans="1:9" ht="25.35" customHeight="1" thickBot="1" x14ac:dyDescent="0.25">
      <c r="A14" s="27" t="s">
        <v>19</v>
      </c>
      <c r="B14" s="59">
        <f t="shared" si="0"/>
        <v>8206</v>
      </c>
      <c r="C14" s="59">
        <v>8165</v>
      </c>
      <c r="D14" s="59">
        <v>41</v>
      </c>
      <c r="E14" s="59">
        <v>8165</v>
      </c>
      <c r="F14" s="59">
        <v>41</v>
      </c>
      <c r="G14" s="59">
        <v>7621</v>
      </c>
      <c r="H14" s="59">
        <v>585</v>
      </c>
      <c r="I14" s="45" t="s">
        <v>247</v>
      </c>
    </row>
    <row r="15" spans="1:9" ht="25.35" customHeight="1" thickBot="1" x14ac:dyDescent="0.25">
      <c r="A15" s="28" t="s">
        <v>20</v>
      </c>
      <c r="B15" s="56">
        <f t="shared" si="0"/>
        <v>1210</v>
      </c>
      <c r="C15" s="56">
        <v>1209</v>
      </c>
      <c r="D15" s="56">
        <v>1</v>
      </c>
      <c r="E15" s="56">
        <v>1209</v>
      </c>
      <c r="F15" s="56">
        <v>1</v>
      </c>
      <c r="G15" s="56">
        <v>50</v>
      </c>
      <c r="H15" s="56">
        <v>1160</v>
      </c>
      <c r="I15" s="44" t="s">
        <v>246</v>
      </c>
    </row>
    <row r="16" spans="1:9" ht="25.35" customHeight="1" thickBot="1" x14ac:dyDescent="0.25">
      <c r="A16" s="60" t="s">
        <v>172</v>
      </c>
      <c r="B16" s="75">
        <f t="shared" si="0"/>
        <v>6337</v>
      </c>
      <c r="C16" s="75">
        <v>6331</v>
      </c>
      <c r="D16" s="75">
        <v>6</v>
      </c>
      <c r="E16" s="75">
        <v>6331</v>
      </c>
      <c r="F16" s="75">
        <v>6</v>
      </c>
      <c r="G16" s="75">
        <v>1002</v>
      </c>
      <c r="H16" s="75">
        <v>5335</v>
      </c>
      <c r="I16" s="710" t="s">
        <v>704</v>
      </c>
    </row>
    <row r="17" spans="1:9" ht="25.35" customHeight="1" x14ac:dyDescent="0.2">
      <c r="A17" s="491" t="s">
        <v>527</v>
      </c>
      <c r="B17" s="492">
        <f t="shared" si="0"/>
        <v>3669</v>
      </c>
      <c r="C17" s="492">
        <v>3656</v>
      </c>
      <c r="D17" s="492">
        <v>13</v>
      </c>
      <c r="E17" s="492">
        <v>3656</v>
      </c>
      <c r="F17" s="492">
        <v>13</v>
      </c>
      <c r="G17" s="492">
        <v>3005</v>
      </c>
      <c r="H17" s="492">
        <v>664</v>
      </c>
      <c r="I17" s="493" t="s">
        <v>528</v>
      </c>
    </row>
    <row r="18" spans="1:9" s="229" customFormat="1" ht="29.1" customHeight="1" x14ac:dyDescent="0.2">
      <c r="A18" s="494" t="s">
        <v>544</v>
      </c>
      <c r="B18" s="495">
        <f t="shared" ref="B18:H18" si="1">SUM(B10:B17)</f>
        <v>144247</v>
      </c>
      <c r="C18" s="495">
        <f t="shared" si="1"/>
        <v>143802</v>
      </c>
      <c r="D18" s="495">
        <f t="shared" si="1"/>
        <v>445</v>
      </c>
      <c r="E18" s="495">
        <f t="shared" si="1"/>
        <v>143802</v>
      </c>
      <c r="F18" s="495">
        <f t="shared" si="1"/>
        <v>445</v>
      </c>
      <c r="G18" s="495">
        <f t="shared" si="1"/>
        <v>126549</v>
      </c>
      <c r="H18" s="495">
        <f t="shared" si="1"/>
        <v>17698</v>
      </c>
      <c r="I18" s="496" t="s">
        <v>4</v>
      </c>
    </row>
    <row r="19" spans="1:9" s="229" customFormat="1" x14ac:dyDescent="0.2">
      <c r="A19" s="670" t="s">
        <v>710</v>
      </c>
      <c r="I19" s="671" t="s">
        <v>711</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9:L64"/>
  <sheetViews>
    <sheetView rightToLeft="1" view="pageBreakPreview" zoomScale="80" zoomScaleNormal="100" zoomScaleSheetLayoutView="80" workbookViewId="0">
      <selection activeCell="Q27" sqref="Q27"/>
    </sheetView>
  </sheetViews>
  <sheetFormatPr defaultColWidth="9.140625" defaultRowHeight="12.75" x14ac:dyDescent="0.2"/>
  <cols>
    <col min="1" max="8" width="9.140625" style="80"/>
    <col min="9" max="9" width="3.42578125" style="80" customWidth="1"/>
    <col min="10" max="16384" width="9.140625" style="80"/>
  </cols>
  <sheetData>
    <row r="49" spans="1:12" x14ac:dyDescent="0.2">
      <c r="A49" s="1018" t="s">
        <v>354</v>
      </c>
      <c r="B49" s="1018"/>
      <c r="C49" s="1018"/>
      <c r="D49" s="1018"/>
      <c r="E49" s="1018"/>
      <c r="F49" s="1018"/>
      <c r="G49" s="1018"/>
      <c r="H49" s="1018"/>
      <c r="I49" s="1018"/>
    </row>
    <row r="59" spans="1:12" x14ac:dyDescent="0.2">
      <c r="F59" s="672"/>
    </row>
    <row r="64" spans="1:12" ht="15.75" x14ac:dyDescent="0.25">
      <c r="A64" s="878" t="s">
        <v>732</v>
      </c>
      <c r="B64" s="878"/>
      <c r="C64" s="878"/>
      <c r="D64" s="878"/>
      <c r="E64" s="878"/>
      <c r="F64" s="878"/>
      <c r="G64" s="878"/>
      <c r="H64" s="878"/>
      <c r="I64" s="878"/>
      <c r="J64" s="878"/>
      <c r="K64" s="878"/>
      <c r="L64" s="878"/>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workbookViewId="0">
      <selection activeCell="A13" sqref="A13"/>
    </sheetView>
  </sheetViews>
  <sheetFormatPr defaultColWidth="8.7109375" defaultRowHeight="12.75" x14ac:dyDescent="0.2"/>
  <cols>
    <col min="1" max="1" width="21.42578125" style="8" customWidth="1"/>
    <col min="2" max="4" width="16.7109375" style="8" customWidth="1"/>
    <col min="5" max="5" width="21.42578125" style="8" customWidth="1"/>
    <col min="6" max="16384" width="8.7109375" style="8"/>
  </cols>
  <sheetData>
    <row r="1" spans="1:6" s="116" customFormat="1" ht="18" x14ac:dyDescent="0.25">
      <c r="A1" s="976" t="s">
        <v>370</v>
      </c>
      <c r="B1" s="976"/>
      <c r="C1" s="976"/>
      <c r="D1" s="976"/>
      <c r="E1" s="976"/>
      <c r="F1" s="161"/>
    </row>
    <row r="2" spans="1:6" s="116" customFormat="1" ht="18" x14ac:dyDescent="0.25">
      <c r="A2" s="976">
        <v>2014</v>
      </c>
      <c r="B2" s="976"/>
      <c r="C2" s="976"/>
      <c r="D2" s="976"/>
      <c r="E2" s="976"/>
      <c r="F2" s="161"/>
    </row>
    <row r="3" spans="1:6" s="116" customFormat="1" ht="15.75" x14ac:dyDescent="0.25">
      <c r="A3" s="998" t="s">
        <v>371</v>
      </c>
      <c r="B3" s="998"/>
      <c r="C3" s="998"/>
      <c r="D3" s="998"/>
      <c r="E3" s="998"/>
    </row>
    <row r="4" spans="1:6" s="116" customFormat="1" ht="15.75" x14ac:dyDescent="0.25">
      <c r="A4" s="974">
        <v>2014</v>
      </c>
      <c r="B4" s="974"/>
      <c r="C4" s="974"/>
      <c r="D4" s="974"/>
      <c r="E4" s="974"/>
    </row>
    <row r="5" spans="1:6" s="78" customFormat="1" ht="15.75" x14ac:dyDescent="0.2">
      <c r="A5" s="258" t="s">
        <v>519</v>
      </c>
      <c r="B5" s="259"/>
      <c r="C5" s="259"/>
      <c r="D5" s="259"/>
      <c r="E5" s="237" t="s">
        <v>518</v>
      </c>
    </row>
    <row r="6" spans="1:6" ht="58.5" customHeight="1" x14ac:dyDescent="0.2">
      <c r="A6" s="164" t="s">
        <v>58</v>
      </c>
      <c r="B6" s="165" t="s">
        <v>442</v>
      </c>
      <c r="C6" s="165" t="s">
        <v>443</v>
      </c>
      <c r="D6" s="165" t="s">
        <v>444</v>
      </c>
      <c r="E6" s="166" t="s">
        <v>57</v>
      </c>
    </row>
    <row r="7" spans="1:6" ht="22.35" customHeight="1" thickBot="1" x14ac:dyDescent="0.25">
      <c r="A7" s="121" t="s">
        <v>92</v>
      </c>
      <c r="B7" s="167" t="s">
        <v>530</v>
      </c>
      <c r="C7" s="168" t="s">
        <v>530</v>
      </c>
      <c r="D7" s="168">
        <v>5.8</v>
      </c>
      <c r="E7" s="169" t="s">
        <v>141</v>
      </c>
    </row>
    <row r="8" spans="1:6" ht="22.35" customHeight="1" thickBot="1" x14ac:dyDescent="0.25">
      <c r="A8" s="170" t="s">
        <v>21</v>
      </c>
      <c r="B8" s="171" t="s">
        <v>530</v>
      </c>
      <c r="C8" s="172" t="s">
        <v>530</v>
      </c>
      <c r="D8" s="172">
        <v>7.1</v>
      </c>
      <c r="E8" s="173" t="s">
        <v>95</v>
      </c>
    </row>
    <row r="9" spans="1:6" ht="22.35" customHeight="1" thickBot="1" x14ac:dyDescent="0.25">
      <c r="A9" s="174" t="s">
        <v>17</v>
      </c>
      <c r="B9" s="175" t="s">
        <v>530</v>
      </c>
      <c r="C9" s="176" t="s">
        <v>530</v>
      </c>
      <c r="D9" s="176" t="s">
        <v>530</v>
      </c>
      <c r="E9" s="177" t="s">
        <v>137</v>
      </c>
    </row>
    <row r="10" spans="1:6" ht="22.35" customHeight="1" thickBot="1" x14ac:dyDescent="0.25">
      <c r="A10" s="170" t="s">
        <v>139</v>
      </c>
      <c r="B10" s="171" t="s">
        <v>530</v>
      </c>
      <c r="C10" s="172">
        <v>0.64900000000000002</v>
      </c>
      <c r="D10" s="172">
        <v>4.5999999999999996</v>
      </c>
      <c r="E10" s="173" t="s">
        <v>142</v>
      </c>
    </row>
    <row r="11" spans="1:6" ht="22.35" customHeight="1" thickBot="1" x14ac:dyDescent="0.25">
      <c r="A11" s="174" t="s">
        <v>15</v>
      </c>
      <c r="B11" s="175" t="s">
        <v>530</v>
      </c>
      <c r="C11" s="176">
        <v>0.76200000000000001</v>
      </c>
      <c r="D11" s="176">
        <v>4.7</v>
      </c>
      <c r="E11" s="177" t="s">
        <v>44</v>
      </c>
    </row>
    <row r="12" spans="1:6" ht="22.35" customHeight="1" thickBot="1" x14ac:dyDescent="0.25">
      <c r="A12" s="170" t="s">
        <v>19</v>
      </c>
      <c r="B12" s="171" t="s">
        <v>530</v>
      </c>
      <c r="C12" s="172">
        <v>3.2410000000000001</v>
      </c>
      <c r="D12" s="172">
        <v>6.7</v>
      </c>
      <c r="E12" s="173" t="s">
        <v>138</v>
      </c>
    </row>
    <row r="13" spans="1:6" ht="22.35" customHeight="1" thickBot="1" x14ac:dyDescent="0.25">
      <c r="A13" s="174" t="s">
        <v>135</v>
      </c>
      <c r="B13" s="175" t="s">
        <v>530</v>
      </c>
      <c r="C13" s="176">
        <v>5.7190000000000003</v>
      </c>
      <c r="D13" s="176">
        <v>1.5</v>
      </c>
      <c r="E13" s="177" t="s">
        <v>143</v>
      </c>
    </row>
    <row r="14" spans="1:6" ht="22.35" customHeight="1" thickBot="1" x14ac:dyDescent="0.25">
      <c r="A14" s="170" t="s">
        <v>51</v>
      </c>
      <c r="B14" s="171" t="s">
        <v>530</v>
      </c>
      <c r="C14" s="172" t="s">
        <v>530</v>
      </c>
      <c r="D14" s="172">
        <v>2.4300000000000002</v>
      </c>
      <c r="E14" s="173" t="s">
        <v>144</v>
      </c>
    </row>
    <row r="15" spans="1:6" ht="22.35" customHeight="1" thickBot="1" x14ac:dyDescent="0.25">
      <c r="A15" s="174" t="s">
        <v>60</v>
      </c>
      <c r="B15" s="175" t="s">
        <v>530</v>
      </c>
      <c r="C15" s="176" t="s">
        <v>530</v>
      </c>
      <c r="D15" s="176">
        <v>5.9</v>
      </c>
      <c r="E15" s="177" t="s">
        <v>145</v>
      </c>
    </row>
    <row r="16" spans="1:6" ht="22.35" customHeight="1" thickBot="1" x14ac:dyDescent="0.25">
      <c r="A16" s="170" t="s">
        <v>49</v>
      </c>
      <c r="B16" s="171"/>
      <c r="C16" s="172"/>
      <c r="D16" s="172"/>
      <c r="E16" s="173" t="s">
        <v>146</v>
      </c>
    </row>
    <row r="17" spans="1:11" ht="22.35" customHeight="1" x14ac:dyDescent="0.2">
      <c r="A17" s="178" t="s">
        <v>50</v>
      </c>
      <c r="B17" s="179"/>
      <c r="C17" s="180"/>
      <c r="D17" s="180"/>
      <c r="E17" s="181" t="s">
        <v>147</v>
      </c>
    </row>
    <row r="18" spans="1:11" s="185" customFormat="1" ht="13.5" customHeight="1" x14ac:dyDescent="0.2">
      <c r="A18" s="182" t="s">
        <v>241</v>
      </c>
      <c r="B18" s="183"/>
      <c r="C18" s="182"/>
      <c r="D18" s="182"/>
      <c r="E18" s="184" t="s">
        <v>218</v>
      </c>
    </row>
    <row r="19" spans="1:11" x14ac:dyDescent="0.2">
      <c r="A19" s="184" t="s">
        <v>242</v>
      </c>
      <c r="B19" s="186"/>
      <c r="C19" s="186"/>
      <c r="D19" s="186"/>
      <c r="E19" s="184" t="s">
        <v>217</v>
      </c>
    </row>
    <row r="20" spans="1:11" x14ac:dyDescent="0.2">
      <c r="A20" s="187" t="s">
        <v>216</v>
      </c>
      <c r="B20" s="188"/>
      <c r="C20" s="186"/>
      <c r="D20" s="186"/>
      <c r="E20" s="189" t="s">
        <v>215</v>
      </c>
      <c r="F20" s="136"/>
      <c r="G20" s="136"/>
      <c r="H20" s="136"/>
      <c r="I20" s="136"/>
    </row>
    <row r="21" spans="1:11" s="234" customFormat="1" x14ac:dyDescent="0.2">
      <c r="A21" s="234" t="s">
        <v>411</v>
      </c>
      <c r="E21" s="232" t="s">
        <v>412</v>
      </c>
      <c r="J21" s="253"/>
      <c r="K21" s="253"/>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
  <sheetViews>
    <sheetView rightToLeft="1" view="pageBreakPreview" zoomScaleNormal="100" zoomScaleSheetLayoutView="100" workbookViewId="0">
      <selection activeCell="N6" sqref="N6:N8"/>
    </sheetView>
  </sheetViews>
  <sheetFormatPr defaultColWidth="8.7109375" defaultRowHeight="12.75" x14ac:dyDescent="0.2"/>
  <cols>
    <col min="1" max="1" width="21.7109375" style="5" customWidth="1"/>
    <col min="2" max="13" width="9.28515625" style="5" customWidth="1"/>
    <col min="14" max="14" width="16.28515625" style="5" customWidth="1"/>
    <col min="15" max="23" width="8.7109375" style="5"/>
    <col min="24" max="24" width="14.42578125" style="5" bestFit="1" customWidth="1"/>
    <col min="25" max="16384" width="8.7109375" style="5"/>
  </cols>
  <sheetData>
    <row r="1" spans="1:18" s="14" customFormat="1" ht="18" x14ac:dyDescent="0.2">
      <c r="A1" s="843" t="s">
        <v>46</v>
      </c>
      <c r="B1" s="843"/>
      <c r="C1" s="843"/>
      <c r="D1" s="843"/>
      <c r="E1" s="843"/>
      <c r="F1" s="843"/>
      <c r="G1" s="843"/>
      <c r="H1" s="843"/>
      <c r="I1" s="843"/>
      <c r="J1" s="843"/>
      <c r="K1" s="843"/>
      <c r="L1" s="843"/>
      <c r="M1" s="843"/>
      <c r="N1" s="843"/>
    </row>
    <row r="2" spans="1:18" s="14" customFormat="1" ht="18" x14ac:dyDescent="0.2">
      <c r="A2" s="845" t="s">
        <v>778</v>
      </c>
      <c r="B2" s="845"/>
      <c r="C2" s="845"/>
      <c r="D2" s="845"/>
      <c r="E2" s="845"/>
      <c r="F2" s="845"/>
      <c r="G2" s="845"/>
      <c r="H2" s="845"/>
      <c r="I2" s="845"/>
      <c r="J2" s="845"/>
      <c r="K2" s="845"/>
      <c r="L2" s="845"/>
      <c r="M2" s="845"/>
      <c r="N2" s="845"/>
    </row>
    <row r="3" spans="1:18" s="14" customFormat="1" ht="15.75" x14ac:dyDescent="0.2">
      <c r="A3" s="844" t="s">
        <v>47</v>
      </c>
      <c r="B3" s="844"/>
      <c r="C3" s="844"/>
      <c r="D3" s="844"/>
      <c r="E3" s="844"/>
      <c r="F3" s="844"/>
      <c r="G3" s="844"/>
      <c r="H3" s="844"/>
      <c r="I3" s="844"/>
      <c r="J3" s="844"/>
      <c r="K3" s="844"/>
      <c r="L3" s="844"/>
      <c r="M3" s="844"/>
      <c r="N3" s="844"/>
    </row>
    <row r="4" spans="1:18" s="14" customFormat="1" ht="15.75" x14ac:dyDescent="0.2">
      <c r="A4" s="844" t="s">
        <v>778</v>
      </c>
      <c r="B4" s="844"/>
      <c r="C4" s="844"/>
      <c r="D4" s="844"/>
      <c r="E4" s="844"/>
      <c r="F4" s="844"/>
      <c r="G4" s="844"/>
      <c r="H4" s="844"/>
      <c r="I4" s="844"/>
      <c r="J4" s="844"/>
      <c r="K4" s="844"/>
      <c r="L4" s="844"/>
      <c r="M4" s="844"/>
      <c r="N4" s="844"/>
    </row>
    <row r="5" spans="1:18" ht="26.25" customHeight="1" x14ac:dyDescent="0.25">
      <c r="A5" s="93" t="s">
        <v>787</v>
      </c>
      <c r="B5" s="94"/>
      <c r="C5" s="94"/>
      <c r="D5" s="94"/>
      <c r="E5" s="94"/>
      <c r="F5" s="610"/>
      <c r="G5" s="610"/>
      <c r="H5" s="95"/>
      <c r="I5" s="95"/>
      <c r="J5" s="95"/>
      <c r="K5" s="95"/>
      <c r="L5" s="95"/>
      <c r="M5" s="95"/>
      <c r="N5" s="96" t="s">
        <v>788</v>
      </c>
    </row>
    <row r="6" spans="1:18" ht="33" customHeight="1" thickBot="1" x14ac:dyDescent="0.25">
      <c r="A6" s="849" t="s">
        <v>198</v>
      </c>
      <c r="B6" s="856" t="s">
        <v>588</v>
      </c>
      <c r="C6" s="857"/>
      <c r="D6" s="857"/>
      <c r="E6" s="857"/>
      <c r="F6" s="857"/>
      <c r="G6" s="857"/>
      <c r="H6" s="852" t="s">
        <v>587</v>
      </c>
      <c r="I6" s="853"/>
      <c r="J6" s="853"/>
      <c r="K6" s="853"/>
      <c r="L6" s="853"/>
      <c r="M6" s="853"/>
      <c r="N6" s="846" t="s">
        <v>197</v>
      </c>
    </row>
    <row r="7" spans="1:18" ht="33" customHeight="1" thickBot="1" x14ac:dyDescent="0.25">
      <c r="A7" s="850"/>
      <c r="B7" s="858" t="s">
        <v>589</v>
      </c>
      <c r="C7" s="859"/>
      <c r="D7" s="859"/>
      <c r="E7" s="859"/>
      <c r="F7" s="859"/>
      <c r="G7" s="859"/>
      <c r="H7" s="854" t="s">
        <v>248</v>
      </c>
      <c r="I7" s="855"/>
      <c r="J7" s="855"/>
      <c r="K7" s="855"/>
      <c r="L7" s="855"/>
      <c r="M7" s="855"/>
      <c r="N7" s="847"/>
    </row>
    <row r="8" spans="1:18" ht="35.1" customHeight="1" x14ac:dyDescent="0.2">
      <c r="A8" s="851"/>
      <c r="B8" s="92">
        <v>2014</v>
      </c>
      <c r="C8" s="92">
        <v>2015</v>
      </c>
      <c r="D8" s="92">
        <v>2016</v>
      </c>
      <c r="E8" s="92">
        <v>2017</v>
      </c>
      <c r="F8" s="92">
        <v>2018</v>
      </c>
      <c r="G8" s="92">
        <v>2019</v>
      </c>
      <c r="H8" s="69">
        <v>2014</v>
      </c>
      <c r="I8" s="69">
        <v>2015</v>
      </c>
      <c r="J8" s="69">
        <v>2016</v>
      </c>
      <c r="K8" s="69">
        <v>2017</v>
      </c>
      <c r="L8" s="69">
        <v>2018</v>
      </c>
      <c r="M8" s="69">
        <v>2019</v>
      </c>
      <c r="N8" s="848"/>
    </row>
    <row r="9" spans="1:18" ht="35.1" customHeight="1" thickBot="1" x14ac:dyDescent="0.25">
      <c r="A9" s="68" t="s">
        <v>583</v>
      </c>
      <c r="B9" s="61">
        <v>1495</v>
      </c>
      <c r="C9" s="61">
        <v>1096.01</v>
      </c>
      <c r="D9" s="61">
        <v>1066.0999999999999</v>
      </c>
      <c r="E9" s="61">
        <v>1084.6600000000001</v>
      </c>
      <c r="F9" s="61">
        <v>1179</v>
      </c>
      <c r="G9" s="61">
        <v>1263.81</v>
      </c>
      <c r="H9" s="61">
        <v>82.224999999999994</v>
      </c>
      <c r="I9" s="61">
        <v>60.28</v>
      </c>
      <c r="J9" s="61">
        <v>58.64</v>
      </c>
      <c r="K9" s="61">
        <v>59.66</v>
      </c>
      <c r="L9" s="61">
        <v>64.87</v>
      </c>
      <c r="M9" s="798">
        <v>69.52</v>
      </c>
      <c r="N9" s="65" t="s">
        <v>100</v>
      </c>
      <c r="P9" s="488"/>
      <c r="R9" s="487"/>
    </row>
    <row r="10" spans="1:18" ht="42" customHeight="1" x14ac:dyDescent="0.2">
      <c r="A10" s="473" t="s">
        <v>580</v>
      </c>
      <c r="B10" s="474">
        <v>40.98</v>
      </c>
      <c r="C10" s="474">
        <v>1.36</v>
      </c>
      <c r="D10" s="474">
        <v>36</v>
      </c>
      <c r="E10" s="474">
        <v>0</v>
      </c>
      <c r="F10" s="474">
        <v>10.88</v>
      </c>
      <c r="G10" s="474">
        <v>0.55000000000000004</v>
      </c>
      <c r="H10" s="474">
        <v>0.82</v>
      </c>
      <c r="I10" s="474">
        <v>2.7E-2</v>
      </c>
      <c r="J10" s="474">
        <v>0.72</v>
      </c>
      <c r="K10" s="474">
        <v>0</v>
      </c>
      <c r="L10" s="474">
        <v>0.21759999999999999</v>
      </c>
      <c r="M10" s="799">
        <v>0.01</v>
      </c>
      <c r="N10" s="475" t="s">
        <v>584</v>
      </c>
    </row>
    <row r="11" spans="1:18" s="479" customFormat="1" ht="42" customHeight="1" x14ac:dyDescent="0.2">
      <c r="A11" s="476" t="s">
        <v>581</v>
      </c>
      <c r="B11" s="477">
        <v>10.050000000000001</v>
      </c>
      <c r="C11" s="477">
        <v>21.97</v>
      </c>
      <c r="D11" s="477">
        <v>15.52</v>
      </c>
      <c r="E11" s="477">
        <v>59.45</v>
      </c>
      <c r="F11" s="477">
        <v>5.44</v>
      </c>
      <c r="G11" s="477">
        <v>0</v>
      </c>
      <c r="H11" s="477">
        <v>1.1100000000000001</v>
      </c>
      <c r="I11" s="477">
        <v>2.42</v>
      </c>
      <c r="J11" s="477">
        <v>1.71</v>
      </c>
      <c r="K11" s="477">
        <v>6.53</v>
      </c>
      <c r="L11" s="477">
        <v>0.59799999999999998</v>
      </c>
      <c r="M11" s="800">
        <v>0</v>
      </c>
      <c r="N11" s="478" t="s">
        <v>585</v>
      </c>
    </row>
    <row r="12" spans="1:18" ht="42" customHeight="1" x14ac:dyDescent="0.2">
      <c r="A12" s="473" t="s">
        <v>582</v>
      </c>
      <c r="B12" s="474">
        <v>11.98</v>
      </c>
      <c r="C12" s="474">
        <v>48.77</v>
      </c>
      <c r="D12" s="474">
        <v>37.369999999999997</v>
      </c>
      <c r="E12" s="474">
        <v>36</v>
      </c>
      <c r="F12" s="474">
        <v>48</v>
      </c>
      <c r="G12" s="474">
        <v>0</v>
      </c>
      <c r="H12" s="474">
        <v>0.78</v>
      </c>
      <c r="I12" s="474">
        <v>3.17</v>
      </c>
      <c r="J12" s="474">
        <v>2.4300000000000002</v>
      </c>
      <c r="K12" s="474">
        <v>2.34</v>
      </c>
      <c r="L12" s="474">
        <v>3.12</v>
      </c>
      <c r="M12" s="799">
        <v>0</v>
      </c>
      <c r="N12" s="475" t="s">
        <v>586</v>
      </c>
    </row>
    <row r="13" spans="1:18" ht="31.5" customHeight="1" x14ac:dyDescent="0.2">
      <c r="A13" s="67" t="s">
        <v>3</v>
      </c>
      <c r="B13" s="62">
        <f t="shared" ref="B13:M13" si="0">SUM(B9:B12)</f>
        <v>1558.01</v>
      </c>
      <c r="C13" s="62">
        <f t="shared" si="0"/>
        <v>1168.1099999999999</v>
      </c>
      <c r="D13" s="62">
        <f t="shared" si="0"/>
        <v>1154.9899999999998</v>
      </c>
      <c r="E13" s="62">
        <f t="shared" si="0"/>
        <v>1180.1100000000001</v>
      </c>
      <c r="F13" s="62">
        <f t="shared" si="0"/>
        <v>1243.3200000000002</v>
      </c>
      <c r="G13" s="62">
        <f t="shared" si="0"/>
        <v>1264.3599999999999</v>
      </c>
      <c r="H13" s="63">
        <f t="shared" si="0"/>
        <v>84.934999999999988</v>
      </c>
      <c r="I13" s="63">
        <f t="shared" si="0"/>
        <v>65.897000000000006</v>
      </c>
      <c r="J13" s="63">
        <f t="shared" si="0"/>
        <v>63.5</v>
      </c>
      <c r="K13" s="63">
        <f t="shared" si="0"/>
        <v>68.53</v>
      </c>
      <c r="L13" s="63">
        <f t="shared" si="0"/>
        <v>68.805600000000013</v>
      </c>
      <c r="M13" s="63">
        <f t="shared" si="0"/>
        <v>69.53</v>
      </c>
      <c r="N13" s="64" t="s">
        <v>4</v>
      </c>
    </row>
    <row r="14" spans="1:18" x14ac:dyDescent="0.2">
      <c r="A14" s="228" t="s">
        <v>536</v>
      </c>
      <c r="B14" s="228"/>
      <c r="C14" s="228"/>
      <c r="D14" s="228"/>
      <c r="E14" s="228"/>
      <c r="F14" s="228"/>
      <c r="G14" s="228"/>
      <c r="H14" s="228"/>
      <c r="I14" s="228"/>
      <c r="J14" s="228"/>
      <c r="K14" s="228"/>
      <c r="L14" s="228"/>
      <c r="M14" s="228"/>
      <c r="N14" s="228" t="s">
        <v>537</v>
      </c>
    </row>
  </sheetData>
  <mergeCells count="10">
    <mergeCell ref="A1:N1"/>
    <mergeCell ref="A3:N3"/>
    <mergeCell ref="A4:N4"/>
    <mergeCell ref="A2:N2"/>
    <mergeCell ref="N6:N8"/>
    <mergeCell ref="A6:A8"/>
    <mergeCell ref="H6:M6"/>
    <mergeCell ref="H7:M7"/>
    <mergeCell ref="B6:G6"/>
    <mergeCell ref="B7:G7"/>
  </mergeCells>
  <phoneticPr fontId="0" type="noConversion"/>
  <printOptions horizontalCentered="1" verticalCentered="1"/>
  <pageMargins left="0" right="0" top="0" bottom="0" header="0" footer="0"/>
  <pageSetup paperSize="9" scale="87" orientation="landscape" r:id="rId1"/>
  <headerFooter alignWithMargins="0"/>
  <rowBreaks count="1" manualBreakCount="1">
    <brk id="1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rightToLeft="1" view="pageBreakPreview" topLeftCell="A4" zoomScaleNormal="100" zoomScaleSheetLayoutView="100" workbookViewId="0">
      <selection activeCell="N10" sqref="N10"/>
    </sheetView>
  </sheetViews>
  <sheetFormatPr defaultColWidth="8.7109375" defaultRowHeight="12.75" x14ac:dyDescent="0.2"/>
  <cols>
    <col min="1" max="1" width="24.7109375" style="137" customWidth="1"/>
    <col min="2" max="3" width="7.140625" style="137" customWidth="1"/>
    <col min="4" max="5" width="6.7109375" style="137" customWidth="1"/>
    <col min="6" max="6" width="7.42578125" style="137" customWidth="1"/>
    <col min="7" max="7" width="8.42578125" style="137" bestFit="1" customWidth="1"/>
    <col min="8" max="8" width="9.140625" style="137" customWidth="1"/>
    <col min="9" max="9" width="8.42578125" style="137" bestFit="1" customWidth="1"/>
    <col min="10" max="10" width="40" style="137" bestFit="1" customWidth="1"/>
    <col min="11" max="11" width="1.28515625" style="137" hidden="1" customWidth="1"/>
    <col min="12" max="16384" width="8.7109375" style="137"/>
  </cols>
  <sheetData>
    <row r="1" spans="1:13" s="364" customFormat="1" ht="18" x14ac:dyDescent="0.25">
      <c r="A1" s="860" t="s">
        <v>609</v>
      </c>
      <c r="B1" s="860"/>
      <c r="C1" s="860"/>
      <c r="D1" s="860"/>
      <c r="E1" s="860"/>
      <c r="F1" s="860"/>
      <c r="G1" s="860"/>
      <c r="H1" s="860"/>
      <c r="I1" s="860"/>
      <c r="J1" s="860"/>
      <c r="K1" s="365"/>
      <c r="L1" s="365"/>
      <c r="M1" s="365"/>
    </row>
    <row r="2" spans="1:13" s="364" customFormat="1" ht="18" x14ac:dyDescent="0.25">
      <c r="A2" s="861">
        <v>2019</v>
      </c>
      <c r="B2" s="861"/>
      <c r="C2" s="861"/>
      <c r="D2" s="861"/>
      <c r="E2" s="861"/>
      <c r="F2" s="861"/>
      <c r="G2" s="861"/>
      <c r="H2" s="861"/>
      <c r="I2" s="861"/>
      <c r="J2" s="861"/>
      <c r="K2" s="365"/>
      <c r="L2" s="365"/>
      <c r="M2" s="365"/>
    </row>
    <row r="3" spans="1:13" s="364" customFormat="1" ht="31.5" customHeight="1" x14ac:dyDescent="0.2">
      <c r="A3" s="862" t="s">
        <v>610</v>
      </c>
      <c r="B3" s="863"/>
      <c r="C3" s="863"/>
      <c r="D3" s="863"/>
      <c r="E3" s="863"/>
      <c r="F3" s="863"/>
      <c r="G3" s="863"/>
      <c r="H3" s="863"/>
      <c r="I3" s="863"/>
      <c r="J3" s="863"/>
    </row>
    <row r="4" spans="1:13" s="364" customFormat="1" ht="15.75" x14ac:dyDescent="0.2">
      <c r="A4" s="863">
        <v>2019</v>
      </c>
      <c r="B4" s="863"/>
      <c r="C4" s="863"/>
      <c r="D4" s="863"/>
      <c r="E4" s="863"/>
      <c r="F4" s="863"/>
      <c r="G4" s="863"/>
      <c r="H4" s="863"/>
      <c r="I4" s="863"/>
      <c r="J4" s="863"/>
    </row>
    <row r="5" spans="1:13" ht="27.6" customHeight="1" x14ac:dyDescent="0.25">
      <c r="A5" s="363" t="s">
        <v>733</v>
      </c>
      <c r="B5" s="362"/>
      <c r="C5" s="361"/>
      <c r="D5" s="361"/>
      <c r="E5" s="361"/>
      <c r="F5" s="361"/>
      <c r="G5" s="361"/>
      <c r="H5" s="361"/>
      <c r="I5" s="360"/>
      <c r="J5" s="359" t="s">
        <v>789</v>
      </c>
      <c r="K5" s="136"/>
      <c r="L5" s="136"/>
    </row>
    <row r="6" spans="1:13" ht="57.6" customHeight="1" x14ac:dyDescent="0.2">
      <c r="A6" s="358" t="s">
        <v>516</v>
      </c>
      <c r="B6" s="864" t="s">
        <v>515</v>
      </c>
      <c r="C6" s="865"/>
      <c r="D6" s="864" t="s">
        <v>514</v>
      </c>
      <c r="E6" s="865"/>
      <c r="F6" s="864" t="s">
        <v>513</v>
      </c>
      <c r="G6" s="865"/>
      <c r="H6" s="864" t="s">
        <v>512</v>
      </c>
      <c r="I6" s="865"/>
      <c r="J6" s="357" t="s">
        <v>511</v>
      </c>
    </row>
    <row r="7" spans="1:13" ht="35.1" customHeight="1" thickBot="1" x14ac:dyDescent="0.25">
      <c r="A7" s="814" t="s">
        <v>606</v>
      </c>
      <c r="B7" s="815" t="s">
        <v>407</v>
      </c>
      <c r="C7" s="816" t="s">
        <v>408</v>
      </c>
      <c r="D7" s="815" t="s">
        <v>407</v>
      </c>
      <c r="E7" s="817" t="s">
        <v>408</v>
      </c>
      <c r="F7" s="815" t="s">
        <v>407</v>
      </c>
      <c r="G7" s="816" t="s">
        <v>408</v>
      </c>
      <c r="H7" s="815" t="s">
        <v>409</v>
      </c>
      <c r="I7" s="816" t="s">
        <v>410</v>
      </c>
      <c r="J7" s="818" t="s">
        <v>546</v>
      </c>
    </row>
    <row r="8" spans="1:13" ht="35.1" customHeight="1" thickBot="1" x14ac:dyDescent="0.25">
      <c r="A8" s="503" t="s">
        <v>329</v>
      </c>
      <c r="B8" s="736" t="s">
        <v>407</v>
      </c>
      <c r="C8" s="738" t="s">
        <v>408</v>
      </c>
      <c r="D8" s="736" t="s">
        <v>407</v>
      </c>
      <c r="E8" s="738" t="s">
        <v>408</v>
      </c>
      <c r="F8" s="736" t="s">
        <v>407</v>
      </c>
      <c r="G8" s="738" t="s">
        <v>408</v>
      </c>
      <c r="H8" s="736" t="s">
        <v>409</v>
      </c>
      <c r="I8" s="738" t="s">
        <v>410</v>
      </c>
      <c r="J8" s="140" t="s">
        <v>547</v>
      </c>
    </row>
    <row r="9" spans="1:13" ht="35.1" customHeight="1" thickBot="1" x14ac:dyDescent="0.25">
      <c r="A9" s="504" t="s">
        <v>607</v>
      </c>
      <c r="B9" s="737" t="s">
        <v>407</v>
      </c>
      <c r="C9" s="739" t="s">
        <v>408</v>
      </c>
      <c r="D9" s="737" t="s">
        <v>407</v>
      </c>
      <c r="E9" s="739" t="s">
        <v>408</v>
      </c>
      <c r="F9" s="737" t="s">
        <v>407</v>
      </c>
      <c r="G9" s="739" t="s">
        <v>408</v>
      </c>
      <c r="H9" s="737" t="s">
        <v>409</v>
      </c>
      <c r="I9" s="739" t="s">
        <v>410</v>
      </c>
      <c r="J9" s="142" t="s">
        <v>548</v>
      </c>
    </row>
    <row r="10" spans="1:13" ht="35.1" customHeight="1" thickBot="1" x14ac:dyDescent="0.3">
      <c r="A10" s="503" t="s">
        <v>327</v>
      </c>
      <c r="B10" s="736" t="s">
        <v>407</v>
      </c>
      <c r="C10" s="740" t="s">
        <v>408</v>
      </c>
      <c r="D10" s="736" t="s">
        <v>407</v>
      </c>
      <c r="E10" s="740" t="s">
        <v>408</v>
      </c>
      <c r="F10" s="736" t="s">
        <v>407</v>
      </c>
      <c r="G10" s="740" t="s">
        <v>408</v>
      </c>
      <c r="H10" s="736" t="s">
        <v>409</v>
      </c>
      <c r="I10" s="740" t="s">
        <v>410</v>
      </c>
      <c r="J10" s="140" t="s">
        <v>249</v>
      </c>
      <c r="K10" s="356"/>
    </row>
    <row r="11" spans="1:13" ht="43.5" customHeight="1" x14ac:dyDescent="0.25">
      <c r="A11" s="819" t="s">
        <v>545</v>
      </c>
      <c r="B11" s="820" t="s">
        <v>407</v>
      </c>
      <c r="C11" s="821" t="s">
        <v>408</v>
      </c>
      <c r="D11" s="822" t="s">
        <v>409</v>
      </c>
      <c r="E11" s="823" t="s">
        <v>410</v>
      </c>
      <c r="F11" s="822" t="s">
        <v>409</v>
      </c>
      <c r="G11" s="823" t="s">
        <v>410</v>
      </c>
      <c r="H11" s="822" t="s">
        <v>409</v>
      </c>
      <c r="I11" s="823" t="s">
        <v>410</v>
      </c>
      <c r="J11" s="824" t="s">
        <v>549</v>
      </c>
      <c r="K11" s="356"/>
    </row>
    <row r="12" spans="1:13" s="231" customFormat="1" x14ac:dyDescent="0.2">
      <c r="A12" s="230" t="s">
        <v>536</v>
      </c>
      <c r="J12" s="232" t="s">
        <v>537</v>
      </c>
    </row>
    <row r="13" spans="1:13" s="231" customFormat="1" x14ac:dyDescent="0.2">
      <c r="A13" s="1019" t="s">
        <v>543</v>
      </c>
      <c r="J13" s="486" t="s">
        <v>676</v>
      </c>
    </row>
    <row r="14" spans="1:13" s="231" customFormat="1" x14ac:dyDescent="0.2">
      <c r="A14" s="233"/>
      <c r="J14" s="234"/>
    </row>
    <row r="15" spans="1:13" x14ac:dyDescent="0.2">
      <c r="A15" s="355"/>
      <c r="B15" s="237" t="s">
        <v>413</v>
      </c>
      <c r="C15" s="78"/>
      <c r="D15" s="78"/>
      <c r="E15" s="78"/>
      <c r="F15" s="78"/>
      <c r="G15" s="78"/>
      <c r="H15" s="315" t="s">
        <v>423</v>
      </c>
      <c r="I15" s="316"/>
      <c r="J15" s="355"/>
    </row>
    <row r="16" spans="1:13" x14ac:dyDescent="0.2">
      <c r="A16" s="272" t="s">
        <v>407</v>
      </c>
      <c r="B16" s="273" t="s">
        <v>414</v>
      </c>
      <c r="C16" s="234"/>
      <c r="D16" s="234"/>
      <c r="E16" s="234"/>
      <c r="F16" s="234"/>
      <c r="G16" s="234"/>
      <c r="H16" s="272" t="s">
        <v>414</v>
      </c>
      <c r="I16" s="483" t="s">
        <v>408</v>
      </c>
      <c r="J16" s="234"/>
    </row>
    <row r="17" spans="1:10" x14ac:dyDescent="0.2">
      <c r="A17" s="272" t="s">
        <v>409</v>
      </c>
      <c r="B17" s="273" t="s">
        <v>415</v>
      </c>
      <c r="C17" s="234"/>
      <c r="D17" s="234"/>
      <c r="E17" s="234"/>
      <c r="F17" s="234"/>
      <c r="G17" s="234"/>
      <c r="H17" s="272" t="s">
        <v>415</v>
      </c>
      <c r="I17" s="273" t="s">
        <v>410</v>
      </c>
      <c r="J17" s="234"/>
    </row>
    <row r="18" spans="1:10" x14ac:dyDescent="0.2">
      <c r="A18" s="272" t="s">
        <v>418</v>
      </c>
      <c r="B18" s="273" t="s">
        <v>424</v>
      </c>
      <c r="C18" s="234"/>
      <c r="D18" s="234"/>
      <c r="E18" s="234"/>
      <c r="F18" s="234"/>
      <c r="G18" s="234"/>
      <c r="H18" s="272" t="s">
        <v>424</v>
      </c>
      <c r="I18" s="273" t="s">
        <v>420</v>
      </c>
      <c r="J18" s="234"/>
    </row>
    <row r="19" spans="1:10" x14ac:dyDescent="0.2">
      <c r="A19" s="272" t="s">
        <v>426</v>
      </c>
      <c r="B19" s="273" t="s">
        <v>425</v>
      </c>
      <c r="C19" s="234"/>
      <c r="D19" s="234"/>
      <c r="E19" s="234"/>
      <c r="F19" s="234"/>
      <c r="G19" s="234"/>
      <c r="H19" s="272" t="s">
        <v>425</v>
      </c>
      <c r="I19" s="483" t="s">
        <v>705</v>
      </c>
      <c r="J19" s="234"/>
    </row>
    <row r="20" spans="1:10" x14ac:dyDescent="0.2">
      <c r="A20" s="272" t="s">
        <v>428</v>
      </c>
      <c r="B20" s="273" t="s">
        <v>416</v>
      </c>
      <c r="C20" s="234"/>
      <c r="D20" s="234"/>
      <c r="E20" s="234"/>
      <c r="F20" s="234"/>
      <c r="G20" s="234"/>
      <c r="H20" s="272" t="s">
        <v>416</v>
      </c>
      <c r="I20" s="273" t="s">
        <v>421</v>
      </c>
      <c r="J20" s="234"/>
    </row>
    <row r="21" spans="1:10" x14ac:dyDescent="0.2">
      <c r="A21" s="272" t="s">
        <v>419</v>
      </c>
      <c r="B21" s="273" t="s">
        <v>417</v>
      </c>
      <c r="C21" s="234"/>
      <c r="D21" s="234"/>
      <c r="E21" s="234"/>
      <c r="F21" s="234"/>
      <c r="G21" s="234"/>
      <c r="H21" s="272" t="s">
        <v>417</v>
      </c>
      <c r="I21" s="273" t="s">
        <v>422</v>
      </c>
      <c r="J21" s="234"/>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A25" sqref="A25"/>
    </sheetView>
  </sheetViews>
  <sheetFormatPr defaultColWidth="9.140625" defaultRowHeight="12.75" x14ac:dyDescent="0.2"/>
  <cols>
    <col min="1" max="1" width="10.28515625"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7.42578125" style="8" customWidth="1"/>
    <col min="11" max="11" width="12.140625" style="8" customWidth="1"/>
    <col min="12" max="12" width="15.42578125" style="8" customWidth="1"/>
    <col min="13" max="16384" width="9.140625" style="8"/>
  </cols>
  <sheetData>
    <row r="1" spans="1:12" ht="18" hidden="1" customHeight="1" x14ac:dyDescent="0.25">
      <c r="A1" s="875" t="s">
        <v>509</v>
      </c>
      <c r="B1" s="875"/>
      <c r="C1" s="876"/>
      <c r="D1" s="876"/>
      <c r="E1" s="876"/>
      <c r="F1" s="876"/>
      <c r="G1" s="876"/>
      <c r="H1" s="876"/>
      <c r="I1" s="876"/>
      <c r="J1" s="876"/>
      <c r="K1" s="876"/>
      <c r="L1" s="876"/>
    </row>
    <row r="2" spans="1:12" ht="18" customHeight="1" x14ac:dyDescent="0.25">
      <c r="A2" s="875" t="s">
        <v>508</v>
      </c>
      <c r="B2" s="875"/>
      <c r="C2" s="875"/>
      <c r="D2" s="875"/>
      <c r="E2" s="875"/>
      <c r="F2" s="875"/>
      <c r="G2" s="875"/>
      <c r="H2" s="875"/>
      <c r="I2" s="875"/>
      <c r="J2" s="875"/>
      <c r="K2" s="875"/>
      <c r="L2" s="875"/>
    </row>
    <row r="3" spans="1:12" ht="18" x14ac:dyDescent="0.25">
      <c r="A3" s="875" t="s">
        <v>507</v>
      </c>
      <c r="B3" s="875"/>
      <c r="C3" s="875"/>
      <c r="D3" s="875"/>
      <c r="E3" s="875"/>
      <c r="F3" s="875"/>
      <c r="G3" s="875"/>
      <c r="H3" s="875"/>
      <c r="I3" s="875"/>
      <c r="J3" s="875"/>
      <c r="K3" s="875"/>
      <c r="L3" s="875"/>
    </row>
    <row r="4" spans="1:12" ht="18" x14ac:dyDescent="0.25">
      <c r="A4" s="877">
        <v>2019</v>
      </c>
      <c r="B4" s="877"/>
      <c r="C4" s="877"/>
      <c r="D4" s="877"/>
      <c r="E4" s="877"/>
      <c r="F4" s="877"/>
      <c r="G4" s="877"/>
      <c r="H4" s="877"/>
      <c r="I4" s="877"/>
      <c r="J4" s="877"/>
      <c r="K4" s="877"/>
      <c r="L4" s="877"/>
    </row>
    <row r="5" spans="1:12" ht="15.75" x14ac:dyDescent="0.25">
      <c r="A5" s="866" t="s">
        <v>506</v>
      </c>
      <c r="B5" s="866"/>
      <c r="C5" s="866"/>
      <c r="D5" s="866"/>
      <c r="E5" s="866"/>
      <c r="F5" s="866"/>
      <c r="G5" s="866"/>
      <c r="H5" s="866"/>
      <c r="I5" s="866"/>
      <c r="J5" s="866"/>
      <c r="K5" s="866"/>
      <c r="L5" s="866"/>
    </row>
    <row r="6" spans="1:12" ht="15.75" x14ac:dyDescent="0.25">
      <c r="A6" s="866" t="s">
        <v>505</v>
      </c>
      <c r="B6" s="866"/>
      <c r="C6" s="866"/>
      <c r="D6" s="866"/>
      <c r="E6" s="866"/>
      <c r="F6" s="866"/>
      <c r="G6" s="866"/>
      <c r="H6" s="866"/>
      <c r="I6" s="866"/>
      <c r="J6" s="866"/>
      <c r="K6" s="866"/>
      <c r="L6" s="866"/>
    </row>
    <row r="7" spans="1:12" ht="15.75" x14ac:dyDescent="0.25">
      <c r="A7" s="866">
        <v>2019</v>
      </c>
      <c r="B7" s="866"/>
      <c r="C7" s="866"/>
      <c r="D7" s="866"/>
      <c r="E7" s="866"/>
      <c r="F7" s="866"/>
      <c r="G7" s="866"/>
      <c r="H7" s="866"/>
      <c r="I7" s="866"/>
      <c r="J7" s="866"/>
      <c r="K7" s="866"/>
      <c r="L7" s="866"/>
    </row>
    <row r="8" spans="1:12" ht="15.75" x14ac:dyDescent="0.2">
      <c r="A8" s="354" t="s">
        <v>790</v>
      </c>
      <c r="B8" s="354"/>
      <c r="C8" s="353"/>
      <c r="D8" s="352"/>
      <c r="E8" s="352"/>
      <c r="F8" s="352"/>
      <c r="G8" s="352"/>
      <c r="H8" s="352"/>
      <c r="I8" s="351"/>
      <c r="J8" s="143"/>
      <c r="K8" s="116"/>
      <c r="L8" s="350" t="s">
        <v>696</v>
      </c>
    </row>
    <row r="9" spans="1:12" ht="56.25" customHeight="1" x14ac:dyDescent="0.2">
      <c r="A9" s="869" t="s">
        <v>504</v>
      </c>
      <c r="B9" s="871" t="s">
        <v>550</v>
      </c>
      <c r="C9" s="872"/>
      <c r="D9" s="871" t="s">
        <v>551</v>
      </c>
      <c r="E9" s="872"/>
      <c r="F9" s="871" t="s">
        <v>552</v>
      </c>
      <c r="G9" s="872"/>
      <c r="H9" s="871" t="s">
        <v>553</v>
      </c>
      <c r="I9" s="872"/>
      <c r="J9" s="871" t="s">
        <v>554</v>
      </c>
      <c r="K9" s="872"/>
      <c r="L9" s="873" t="s">
        <v>503</v>
      </c>
    </row>
    <row r="10" spans="1:12" ht="47.25" customHeight="1" x14ac:dyDescent="0.2">
      <c r="A10" s="870"/>
      <c r="B10" s="867" t="s">
        <v>555</v>
      </c>
      <c r="C10" s="868"/>
      <c r="D10" s="867" t="s">
        <v>556</v>
      </c>
      <c r="E10" s="868"/>
      <c r="F10" s="867" t="s">
        <v>557</v>
      </c>
      <c r="G10" s="868"/>
      <c r="H10" s="867" t="s">
        <v>558</v>
      </c>
      <c r="I10" s="868"/>
      <c r="J10" s="867" t="s">
        <v>559</v>
      </c>
      <c r="K10" s="868"/>
      <c r="L10" s="874"/>
    </row>
    <row r="11" spans="1:12" ht="31.5" customHeight="1" thickBot="1" x14ac:dyDescent="0.25">
      <c r="A11" s="349" t="s">
        <v>502</v>
      </c>
      <c r="B11" s="482" t="s">
        <v>407</v>
      </c>
      <c r="C11" s="741" t="s">
        <v>408</v>
      </c>
      <c r="D11" s="482" t="s">
        <v>407</v>
      </c>
      <c r="E11" s="741" t="s">
        <v>408</v>
      </c>
      <c r="F11" s="482" t="s">
        <v>407</v>
      </c>
      <c r="G11" s="741" t="s">
        <v>408</v>
      </c>
      <c r="H11" s="482" t="s">
        <v>407</v>
      </c>
      <c r="I11" s="741" t="s">
        <v>408</v>
      </c>
      <c r="J11" s="790" t="s">
        <v>409</v>
      </c>
      <c r="K11" s="791" t="s">
        <v>410</v>
      </c>
      <c r="L11" s="348" t="s">
        <v>501</v>
      </c>
    </row>
    <row r="12" spans="1:12" ht="31.5" customHeight="1" thickBot="1" x14ac:dyDescent="0.25">
      <c r="A12" s="347" t="s">
        <v>500</v>
      </c>
      <c r="B12" s="480" t="s">
        <v>407</v>
      </c>
      <c r="C12" s="742" t="s">
        <v>408</v>
      </c>
      <c r="D12" s="480" t="s">
        <v>407</v>
      </c>
      <c r="E12" s="742" t="s">
        <v>408</v>
      </c>
      <c r="F12" s="480" t="s">
        <v>407</v>
      </c>
      <c r="G12" s="742" t="s">
        <v>408</v>
      </c>
      <c r="H12" s="480" t="s">
        <v>407</v>
      </c>
      <c r="I12" s="742" t="s">
        <v>408</v>
      </c>
      <c r="J12" s="480" t="s">
        <v>407</v>
      </c>
      <c r="K12" s="742" t="s">
        <v>408</v>
      </c>
      <c r="L12" s="346" t="s">
        <v>499</v>
      </c>
    </row>
    <row r="13" spans="1:12" ht="31.5" customHeight="1" thickBot="1" x14ac:dyDescent="0.25">
      <c r="A13" s="345" t="s">
        <v>498</v>
      </c>
      <c r="B13" s="481" t="s">
        <v>407</v>
      </c>
      <c r="C13" s="739" t="s">
        <v>408</v>
      </c>
      <c r="D13" s="481" t="s">
        <v>407</v>
      </c>
      <c r="E13" s="739" t="s">
        <v>408</v>
      </c>
      <c r="F13" s="481" t="s">
        <v>407</v>
      </c>
      <c r="G13" s="739" t="s">
        <v>408</v>
      </c>
      <c r="H13" s="481" t="s">
        <v>407</v>
      </c>
      <c r="I13" s="739" t="s">
        <v>408</v>
      </c>
      <c r="J13" s="790" t="s">
        <v>409</v>
      </c>
      <c r="K13" s="791" t="s">
        <v>410</v>
      </c>
      <c r="L13" s="344" t="s">
        <v>497</v>
      </c>
    </row>
    <row r="14" spans="1:12" ht="31.5" customHeight="1" thickBot="1" x14ac:dyDescent="0.25">
      <c r="A14" s="347" t="s">
        <v>496</v>
      </c>
      <c r="B14" s="480" t="s">
        <v>407</v>
      </c>
      <c r="C14" s="742" t="s">
        <v>408</v>
      </c>
      <c r="D14" s="480" t="s">
        <v>407</v>
      </c>
      <c r="E14" s="742" t="s">
        <v>408</v>
      </c>
      <c r="F14" s="480" t="s">
        <v>407</v>
      </c>
      <c r="G14" s="742" t="s">
        <v>408</v>
      </c>
      <c r="H14" s="480" t="s">
        <v>407</v>
      </c>
      <c r="I14" s="742" t="s">
        <v>408</v>
      </c>
      <c r="J14" s="726" t="s">
        <v>409</v>
      </c>
      <c r="K14" s="721" t="s">
        <v>410</v>
      </c>
      <c r="L14" s="346" t="s">
        <v>495</v>
      </c>
    </row>
    <row r="15" spans="1:12" ht="31.5" customHeight="1" thickBot="1" x14ac:dyDescent="0.25">
      <c r="A15" s="345" t="s">
        <v>494</v>
      </c>
      <c r="B15" s="481" t="s">
        <v>407</v>
      </c>
      <c r="C15" s="739" t="s">
        <v>408</v>
      </c>
      <c r="D15" s="481" t="s">
        <v>407</v>
      </c>
      <c r="E15" s="739" t="s">
        <v>408</v>
      </c>
      <c r="F15" s="481" t="s">
        <v>407</v>
      </c>
      <c r="G15" s="739" t="s">
        <v>408</v>
      </c>
      <c r="H15" s="481" t="s">
        <v>407</v>
      </c>
      <c r="I15" s="739" t="s">
        <v>408</v>
      </c>
      <c r="J15" s="727" t="s">
        <v>409</v>
      </c>
      <c r="K15" s="722" t="s">
        <v>410</v>
      </c>
      <c r="L15" s="344" t="s">
        <v>493</v>
      </c>
    </row>
    <row r="16" spans="1:12" ht="50.1" customHeight="1" thickBot="1" x14ac:dyDescent="0.25">
      <c r="A16" s="347" t="s">
        <v>492</v>
      </c>
      <c r="B16" s="480" t="s">
        <v>407</v>
      </c>
      <c r="C16" s="742" t="s">
        <v>408</v>
      </c>
      <c r="D16" s="480" t="s">
        <v>409</v>
      </c>
      <c r="E16" s="789" t="s">
        <v>410</v>
      </c>
      <c r="F16" s="726" t="s">
        <v>757</v>
      </c>
      <c r="G16" s="726" t="s">
        <v>420</v>
      </c>
      <c r="H16" s="480" t="s">
        <v>407</v>
      </c>
      <c r="I16" s="742" t="s">
        <v>408</v>
      </c>
      <c r="J16" s="726" t="s">
        <v>409</v>
      </c>
      <c r="K16" s="721" t="s">
        <v>410</v>
      </c>
      <c r="L16" s="346" t="s">
        <v>491</v>
      </c>
    </row>
    <row r="17" spans="1:12" ht="31.5" customHeight="1" thickBot="1" x14ac:dyDescent="0.25">
      <c r="A17" s="345" t="s">
        <v>490</v>
      </c>
      <c r="B17" s="481" t="s">
        <v>407</v>
      </c>
      <c r="C17" s="739" t="s">
        <v>408</v>
      </c>
      <c r="D17" s="481" t="s">
        <v>407</v>
      </c>
      <c r="E17" s="739" t="s">
        <v>408</v>
      </c>
      <c r="F17" s="481" t="s">
        <v>409</v>
      </c>
      <c r="G17" s="739" t="s">
        <v>410</v>
      </c>
      <c r="H17" s="481" t="s">
        <v>407</v>
      </c>
      <c r="I17" s="739" t="s">
        <v>408</v>
      </c>
      <c r="J17" s="727" t="s">
        <v>409</v>
      </c>
      <c r="K17" s="722" t="s">
        <v>410</v>
      </c>
      <c r="L17" s="344" t="s">
        <v>489</v>
      </c>
    </row>
    <row r="18" spans="1:12" ht="31.5" customHeight="1" thickBot="1" x14ac:dyDescent="0.25">
      <c r="A18" s="347" t="s">
        <v>488</v>
      </c>
      <c r="B18" s="480" t="s">
        <v>407</v>
      </c>
      <c r="C18" s="742" t="s">
        <v>408</v>
      </c>
      <c r="D18" s="480" t="s">
        <v>407</v>
      </c>
      <c r="E18" s="742" t="s">
        <v>408</v>
      </c>
      <c r="F18" s="480" t="s">
        <v>407</v>
      </c>
      <c r="G18" s="742" t="s">
        <v>408</v>
      </c>
      <c r="H18" s="480" t="s">
        <v>407</v>
      </c>
      <c r="I18" s="742" t="s">
        <v>408</v>
      </c>
      <c r="J18" s="726" t="s">
        <v>409</v>
      </c>
      <c r="K18" s="721" t="s">
        <v>410</v>
      </c>
      <c r="L18" s="346" t="s">
        <v>487</v>
      </c>
    </row>
    <row r="19" spans="1:12" ht="31.5" customHeight="1" thickBot="1" x14ac:dyDescent="0.25">
      <c r="A19" s="345" t="s">
        <v>486</v>
      </c>
      <c r="B19" s="481" t="s">
        <v>407</v>
      </c>
      <c r="C19" s="739" t="s">
        <v>408</v>
      </c>
      <c r="D19" s="481" t="s">
        <v>407</v>
      </c>
      <c r="E19" s="739" t="s">
        <v>408</v>
      </c>
      <c r="F19" s="481" t="s">
        <v>409</v>
      </c>
      <c r="G19" s="739" t="s">
        <v>410</v>
      </c>
      <c r="H19" s="481" t="s">
        <v>407</v>
      </c>
      <c r="I19" s="739" t="s">
        <v>408</v>
      </c>
      <c r="J19" s="727" t="s">
        <v>409</v>
      </c>
      <c r="K19" s="722" t="s">
        <v>410</v>
      </c>
      <c r="L19" s="344" t="s">
        <v>485</v>
      </c>
    </row>
    <row r="20" spans="1:12" ht="31.5" customHeight="1" thickBot="1" x14ac:dyDescent="0.25">
      <c r="A20" s="347" t="s">
        <v>484</v>
      </c>
      <c r="B20" s="480" t="s">
        <v>407</v>
      </c>
      <c r="C20" s="742" t="s">
        <v>408</v>
      </c>
      <c r="D20" s="480" t="s">
        <v>407</v>
      </c>
      <c r="E20" s="742" t="s">
        <v>408</v>
      </c>
      <c r="F20" s="480" t="s">
        <v>407</v>
      </c>
      <c r="G20" s="742" t="s">
        <v>408</v>
      </c>
      <c r="H20" s="480" t="s">
        <v>407</v>
      </c>
      <c r="I20" s="742" t="s">
        <v>408</v>
      </c>
      <c r="J20" s="726" t="s">
        <v>409</v>
      </c>
      <c r="K20" s="721" t="s">
        <v>410</v>
      </c>
      <c r="L20" s="346" t="s">
        <v>483</v>
      </c>
    </row>
    <row r="21" spans="1:12" ht="31.5" customHeight="1" thickBot="1" x14ac:dyDescent="0.25">
      <c r="A21" s="345" t="s">
        <v>482</v>
      </c>
      <c r="B21" s="481" t="s">
        <v>407</v>
      </c>
      <c r="C21" s="481" t="s">
        <v>408</v>
      </c>
      <c r="D21" s="481" t="s">
        <v>407</v>
      </c>
      <c r="E21" s="481" t="s">
        <v>408</v>
      </c>
      <c r="F21" s="481" t="s">
        <v>407</v>
      </c>
      <c r="G21" s="481" t="s">
        <v>408</v>
      </c>
      <c r="H21" s="481" t="s">
        <v>407</v>
      </c>
      <c r="I21" s="481" t="s">
        <v>408</v>
      </c>
      <c r="J21" s="481" t="s">
        <v>407</v>
      </c>
      <c r="K21" s="481" t="s">
        <v>408</v>
      </c>
      <c r="L21" s="344" t="s">
        <v>481</v>
      </c>
    </row>
    <row r="22" spans="1:12" ht="31.5" customHeight="1" x14ac:dyDescent="0.2">
      <c r="A22" s="343" t="s">
        <v>480</v>
      </c>
      <c r="B22" s="484" t="s">
        <v>407</v>
      </c>
      <c r="C22" s="743" t="s">
        <v>408</v>
      </c>
      <c r="D22" s="484" t="s">
        <v>407</v>
      </c>
      <c r="E22" s="743" t="s">
        <v>408</v>
      </c>
      <c r="F22" s="484" t="s">
        <v>407</v>
      </c>
      <c r="G22" s="743" t="s">
        <v>408</v>
      </c>
      <c r="H22" s="484" t="s">
        <v>407</v>
      </c>
      <c r="I22" s="743" t="s">
        <v>408</v>
      </c>
      <c r="J22" s="484" t="s">
        <v>407</v>
      </c>
      <c r="K22" s="743" t="s">
        <v>408</v>
      </c>
      <c r="L22" s="342" t="s">
        <v>479</v>
      </c>
    </row>
    <row r="23" spans="1:12" s="234" customFormat="1" x14ac:dyDescent="0.2">
      <c r="A23" s="234" t="s">
        <v>536</v>
      </c>
      <c r="L23" s="232" t="s">
        <v>537</v>
      </c>
    </row>
    <row r="24" spans="1:12" s="234" customFormat="1" x14ac:dyDescent="0.2"/>
    <row r="25" spans="1:12" x14ac:dyDescent="0.2">
      <c r="A25" s="231"/>
      <c r="B25" s="341" t="s">
        <v>413</v>
      </c>
      <c r="C25" s="234"/>
      <c r="D25" s="234"/>
      <c r="E25" s="234"/>
      <c r="F25" s="234"/>
      <c r="G25" s="234"/>
      <c r="H25" s="234"/>
      <c r="I25" s="340" t="s">
        <v>423</v>
      </c>
      <c r="J25" s="231"/>
      <c r="K25" s="231"/>
      <c r="L25" s="234"/>
    </row>
    <row r="26" spans="1:12" x14ac:dyDescent="0.2">
      <c r="A26" s="272" t="s">
        <v>407</v>
      </c>
      <c r="B26" s="273" t="s">
        <v>414</v>
      </c>
      <c r="C26" s="234"/>
      <c r="D26" s="234"/>
      <c r="E26" s="234"/>
      <c r="F26" s="234"/>
      <c r="G26" s="234"/>
      <c r="H26" s="234"/>
      <c r="I26" s="272" t="s">
        <v>414</v>
      </c>
      <c r="J26" s="483" t="s">
        <v>408</v>
      </c>
      <c r="K26" s="234"/>
      <c r="L26" s="234"/>
    </row>
    <row r="27" spans="1:12" x14ac:dyDescent="0.2">
      <c r="A27" s="272" t="s">
        <v>409</v>
      </c>
      <c r="B27" s="273" t="s">
        <v>415</v>
      </c>
      <c r="C27" s="234"/>
      <c r="D27" s="234"/>
      <c r="E27" s="234"/>
      <c r="F27" s="234"/>
      <c r="G27" s="234"/>
      <c r="H27" s="234"/>
      <c r="I27" s="272" t="s">
        <v>415</v>
      </c>
      <c r="J27" s="483" t="s">
        <v>410</v>
      </c>
      <c r="K27" s="234"/>
      <c r="L27" s="234"/>
    </row>
    <row r="28" spans="1:12" x14ac:dyDescent="0.2">
      <c r="A28" s="272" t="s">
        <v>418</v>
      </c>
      <c r="B28" s="273" t="s">
        <v>424</v>
      </c>
      <c r="C28" s="234"/>
      <c r="D28" s="234"/>
      <c r="E28" s="234"/>
      <c r="F28" s="234"/>
      <c r="G28" s="234"/>
      <c r="H28" s="234"/>
      <c r="I28" s="272" t="s">
        <v>424</v>
      </c>
      <c r="J28" s="273" t="s">
        <v>420</v>
      </c>
      <c r="K28" s="234"/>
      <c r="L28" s="234"/>
    </row>
    <row r="29" spans="1:12" x14ac:dyDescent="0.2">
      <c r="A29" s="272" t="s">
        <v>426</v>
      </c>
      <c r="B29" s="273" t="s">
        <v>425</v>
      </c>
      <c r="C29" s="234"/>
      <c r="D29" s="234"/>
      <c r="E29" s="234"/>
      <c r="F29" s="234"/>
      <c r="G29" s="234"/>
      <c r="H29" s="234"/>
      <c r="I29" s="272" t="s">
        <v>425</v>
      </c>
      <c r="J29" s="483" t="s">
        <v>705</v>
      </c>
      <c r="K29" s="234"/>
      <c r="L29" s="234"/>
    </row>
    <row r="30" spans="1:12" x14ac:dyDescent="0.2">
      <c r="A30" s="272" t="s">
        <v>428</v>
      </c>
      <c r="B30" s="273" t="s">
        <v>416</v>
      </c>
      <c r="C30" s="234"/>
      <c r="D30" s="234"/>
      <c r="E30" s="234"/>
      <c r="F30" s="234"/>
      <c r="G30" s="234"/>
      <c r="H30" s="234"/>
      <c r="I30" s="272" t="s">
        <v>416</v>
      </c>
      <c r="J30" s="273" t="s">
        <v>421</v>
      </c>
      <c r="K30" s="234"/>
      <c r="L30" s="234"/>
    </row>
    <row r="31" spans="1:12" x14ac:dyDescent="0.2">
      <c r="A31" s="272" t="s">
        <v>419</v>
      </c>
      <c r="B31" s="273" t="s">
        <v>417</v>
      </c>
      <c r="C31" s="234"/>
      <c r="D31" s="234"/>
      <c r="E31" s="234"/>
      <c r="F31" s="234"/>
      <c r="G31" s="234"/>
      <c r="H31" s="234"/>
      <c r="I31" s="272" t="s">
        <v>417</v>
      </c>
      <c r="J31" s="273" t="s">
        <v>422</v>
      </c>
      <c r="K31" s="234"/>
      <c r="L31" s="234"/>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51"/>
  <sheetViews>
    <sheetView rightToLeft="1" view="pageBreakPreview" zoomScale="55" zoomScaleNormal="100" zoomScaleSheetLayoutView="55" workbookViewId="0">
      <selection activeCell="A4" sqref="A4:J4"/>
    </sheetView>
  </sheetViews>
  <sheetFormatPr defaultColWidth="5.28515625" defaultRowHeight="12.75" x14ac:dyDescent="0.2"/>
  <cols>
    <col min="1" max="5" width="5.28515625" style="137"/>
    <col min="6" max="6" width="9.140625" style="137" customWidth="1"/>
    <col min="7" max="16384" width="5.28515625" style="137"/>
  </cols>
  <sheetData>
    <row r="1" spans="1:10" s="231" customFormat="1" x14ac:dyDescent="0.2">
      <c r="A1" s="746"/>
      <c r="B1" s="747"/>
      <c r="C1" s="748"/>
      <c r="D1" s="747"/>
      <c r="E1" s="748"/>
      <c r="F1" s="747"/>
      <c r="G1" s="748"/>
      <c r="H1" s="747"/>
      <c r="I1" s="749"/>
      <c r="J1" s="750"/>
    </row>
    <row r="2" spans="1:10" s="231" customFormat="1" x14ac:dyDescent="0.2">
      <c r="A2" s="746"/>
      <c r="B2" s="747"/>
      <c r="C2" s="748"/>
      <c r="D2" s="747"/>
      <c r="E2" s="748"/>
      <c r="F2" s="747"/>
      <c r="G2" s="748"/>
      <c r="H2" s="747"/>
      <c r="I2" s="749"/>
      <c r="J2" s="750"/>
    </row>
    <row r="3" spans="1:10" s="231" customFormat="1" x14ac:dyDescent="0.2">
      <c r="A3" s="746"/>
      <c r="B3" s="747"/>
      <c r="C3" s="748"/>
      <c r="D3" s="747"/>
      <c r="E3" s="748"/>
      <c r="F3" s="747"/>
      <c r="G3" s="748"/>
      <c r="H3" s="747"/>
      <c r="I3" s="749"/>
      <c r="J3" s="750"/>
    </row>
    <row r="4" spans="1:10" s="231" customFormat="1" x14ac:dyDescent="0.2">
      <c r="A4" s="746"/>
      <c r="B4" s="747"/>
      <c r="C4" s="748"/>
      <c r="D4" s="747"/>
      <c r="E4" s="748"/>
      <c r="F4" s="747"/>
      <c r="G4" s="748"/>
      <c r="H4" s="747"/>
      <c r="I4" s="749"/>
      <c r="J4" s="750"/>
    </row>
    <row r="5" spans="1:10" s="231" customFormat="1" x14ac:dyDescent="0.2">
      <c r="A5" s="746"/>
      <c r="B5" s="747"/>
      <c r="C5" s="748"/>
      <c r="D5" s="747"/>
      <c r="E5" s="748"/>
      <c r="F5" s="747"/>
      <c r="G5" s="748"/>
      <c r="H5" s="747"/>
      <c r="I5" s="749"/>
      <c r="J5" s="750"/>
    </row>
    <row r="6" spans="1:10" s="231" customFormat="1" x14ac:dyDescent="0.2">
      <c r="A6" s="746"/>
      <c r="B6" s="747"/>
      <c r="C6" s="748"/>
      <c r="D6" s="747"/>
      <c r="E6" s="748"/>
      <c r="F6" s="747"/>
      <c r="G6" s="748"/>
      <c r="H6" s="747"/>
      <c r="I6" s="749"/>
      <c r="J6" s="750"/>
    </row>
    <row r="7" spans="1:10" s="231" customFormat="1" x14ac:dyDescent="0.2">
      <c r="A7" s="746"/>
      <c r="B7" s="747"/>
      <c r="C7" s="748"/>
      <c r="D7" s="747"/>
      <c r="E7" s="748"/>
      <c r="F7" s="747"/>
      <c r="G7" s="748"/>
      <c r="H7" s="747"/>
      <c r="I7" s="749"/>
      <c r="J7" s="750"/>
    </row>
    <row r="8" spans="1:10" s="231" customFormat="1" x14ac:dyDescent="0.2">
      <c r="A8" s="746"/>
      <c r="B8" s="747"/>
      <c r="C8" s="748"/>
      <c r="D8" s="747"/>
      <c r="E8" s="748"/>
      <c r="F8" s="747"/>
      <c r="G8" s="748"/>
      <c r="H8" s="747"/>
      <c r="I8" s="749"/>
      <c r="J8" s="750"/>
    </row>
    <row r="9" spans="1:10" s="231" customFormat="1" x14ac:dyDescent="0.2">
      <c r="A9" s="746"/>
      <c r="B9" s="747"/>
      <c r="C9" s="748"/>
      <c r="D9" s="747"/>
      <c r="E9" s="748"/>
      <c r="F9" s="747"/>
      <c r="G9" s="748"/>
      <c r="H9" s="747"/>
      <c r="I9" s="749"/>
      <c r="J9" s="750"/>
    </row>
    <row r="10" spans="1:10" s="231" customFormat="1" x14ac:dyDescent="0.2">
      <c r="A10" s="746"/>
      <c r="B10" s="747"/>
      <c r="C10" s="748"/>
      <c r="D10" s="747"/>
      <c r="E10" s="748"/>
      <c r="F10" s="747"/>
      <c r="G10" s="748"/>
      <c r="H10" s="747"/>
      <c r="I10" s="749"/>
      <c r="J10" s="750"/>
    </row>
    <row r="11" spans="1:10" s="231" customFormat="1" x14ac:dyDescent="0.2">
      <c r="A11" s="746"/>
      <c r="B11" s="747"/>
      <c r="C11" s="748"/>
      <c r="D11" s="747"/>
      <c r="E11" s="748"/>
      <c r="F11" s="747"/>
      <c r="G11" s="748"/>
      <c r="H11" s="747"/>
      <c r="I11" s="749"/>
      <c r="J11" s="750"/>
    </row>
    <row r="12" spans="1:10" s="231" customFormat="1" x14ac:dyDescent="0.2">
      <c r="A12" s="746"/>
      <c r="B12" s="747"/>
      <c r="C12" s="748"/>
      <c r="D12" s="747"/>
      <c r="E12" s="748"/>
      <c r="F12" s="747"/>
      <c r="G12" s="748"/>
      <c r="H12" s="747"/>
      <c r="I12" s="749"/>
      <c r="J12" s="750"/>
    </row>
    <row r="13" spans="1:10" s="231" customFormat="1" x14ac:dyDescent="0.2">
      <c r="A13" s="746"/>
      <c r="B13" s="747"/>
      <c r="C13" s="748"/>
      <c r="D13" s="747"/>
      <c r="E13" s="748"/>
      <c r="F13" s="747"/>
      <c r="G13" s="748"/>
      <c r="H13" s="747"/>
      <c r="I13" s="749"/>
      <c r="J13" s="750"/>
    </row>
    <row r="14" spans="1:10" s="231" customFormat="1" x14ac:dyDescent="0.2">
      <c r="A14" s="746"/>
      <c r="B14" s="747"/>
      <c r="C14" s="748"/>
      <c r="D14" s="747"/>
      <c r="E14" s="748"/>
      <c r="F14" s="747"/>
      <c r="G14" s="748"/>
      <c r="H14" s="747"/>
      <c r="I14" s="749"/>
      <c r="J14" s="750"/>
    </row>
    <row r="15" spans="1:10" s="231" customFormat="1" x14ac:dyDescent="0.2">
      <c r="A15" s="746"/>
      <c r="B15" s="747"/>
      <c r="C15" s="748"/>
      <c r="D15" s="747"/>
      <c r="E15" s="748"/>
      <c r="F15" s="747"/>
      <c r="G15" s="748"/>
      <c r="H15" s="747"/>
      <c r="I15" s="749"/>
      <c r="J15" s="750"/>
    </row>
    <row r="16" spans="1:10" s="231" customFormat="1" x14ac:dyDescent="0.2">
      <c r="A16" s="746"/>
      <c r="B16" s="747"/>
      <c r="C16" s="748"/>
      <c r="D16" s="747"/>
      <c r="E16" s="748"/>
      <c r="F16" s="747"/>
      <c r="G16" s="748"/>
      <c r="H16" s="747"/>
      <c r="I16" s="749"/>
      <c r="J16" s="750"/>
    </row>
    <row r="17" spans="1:10" s="231" customFormat="1" x14ac:dyDescent="0.2">
      <c r="A17" s="746"/>
      <c r="B17" s="747"/>
      <c r="C17" s="748"/>
      <c r="D17" s="747"/>
      <c r="E17" s="748"/>
      <c r="F17" s="747"/>
      <c r="G17" s="748"/>
      <c r="H17" s="747"/>
      <c r="I17" s="749"/>
      <c r="J17" s="750"/>
    </row>
    <row r="18" spans="1:10" s="231" customFormat="1" x14ac:dyDescent="0.2">
      <c r="A18" s="746"/>
      <c r="B18" s="747"/>
      <c r="C18" s="748"/>
      <c r="D18" s="747"/>
      <c r="E18" s="748"/>
      <c r="F18" s="747"/>
      <c r="G18" s="748"/>
      <c r="H18" s="747"/>
      <c r="I18" s="749"/>
      <c r="J18" s="750"/>
    </row>
    <row r="19" spans="1:10" s="231" customFormat="1" x14ac:dyDescent="0.2">
      <c r="A19" s="746"/>
      <c r="B19" s="747"/>
      <c r="C19" s="748"/>
      <c r="D19" s="747"/>
      <c r="E19" s="748"/>
      <c r="F19" s="747"/>
      <c r="G19" s="748"/>
      <c r="H19" s="747"/>
      <c r="I19" s="749"/>
      <c r="J19" s="750"/>
    </row>
    <row r="20" spans="1:10" s="231" customFormat="1" x14ac:dyDescent="0.2">
      <c r="A20" s="746"/>
      <c r="B20" s="747"/>
      <c r="C20" s="748"/>
      <c r="D20" s="747"/>
      <c r="E20" s="748"/>
      <c r="F20" s="747"/>
      <c r="G20" s="748"/>
      <c r="H20" s="747"/>
      <c r="I20" s="749"/>
      <c r="J20" s="750"/>
    </row>
    <row r="21" spans="1:10" s="231" customFormat="1" x14ac:dyDescent="0.2">
      <c r="A21" s="746"/>
      <c r="B21" s="747"/>
      <c r="C21" s="748"/>
      <c r="D21" s="747"/>
      <c r="E21" s="748"/>
      <c r="F21" s="747"/>
      <c r="G21" s="748"/>
      <c r="H21" s="747"/>
      <c r="I21" s="749"/>
      <c r="J21" s="750"/>
    </row>
    <row r="22" spans="1:10" s="231" customFormat="1" x14ac:dyDescent="0.2">
      <c r="A22" s="746"/>
      <c r="B22" s="747"/>
      <c r="C22" s="748"/>
      <c r="D22" s="747"/>
      <c r="E22" s="748"/>
      <c r="F22" s="747"/>
      <c r="G22" s="748"/>
      <c r="H22" s="747"/>
      <c r="I22" s="749"/>
      <c r="J22" s="750"/>
    </row>
    <row r="23" spans="1:10" s="231" customFormat="1" x14ac:dyDescent="0.2">
      <c r="A23" s="746"/>
      <c r="B23" s="747"/>
      <c r="C23" s="748"/>
      <c r="D23" s="747"/>
      <c r="E23" s="748"/>
      <c r="F23" s="747"/>
      <c r="G23" s="748"/>
      <c r="H23" s="747"/>
      <c r="I23" s="749"/>
      <c r="J23" s="750"/>
    </row>
    <row r="24" spans="1:10" s="231" customFormat="1" x14ac:dyDescent="0.2">
      <c r="A24" s="746"/>
      <c r="B24" s="747"/>
      <c r="C24" s="748"/>
      <c r="D24" s="747"/>
      <c r="E24" s="748"/>
      <c r="F24" s="747"/>
      <c r="G24" s="748"/>
      <c r="H24" s="747"/>
      <c r="I24" s="749"/>
      <c r="J24" s="750"/>
    </row>
    <row r="25" spans="1:10" s="231" customFormat="1" x14ac:dyDescent="0.2">
      <c r="A25" s="746"/>
      <c r="B25" s="747"/>
      <c r="C25" s="748"/>
      <c r="D25" s="747"/>
      <c r="E25" s="748"/>
      <c r="F25" s="747"/>
      <c r="G25" s="748"/>
      <c r="H25" s="747"/>
      <c r="I25" s="749"/>
      <c r="J25" s="750"/>
    </row>
    <row r="26" spans="1:10" s="231" customFormat="1" x14ac:dyDescent="0.2">
      <c r="A26" s="746"/>
      <c r="B26" s="747"/>
      <c r="C26" s="748"/>
      <c r="D26" s="747"/>
      <c r="E26" s="748"/>
      <c r="F26" s="747"/>
      <c r="G26" s="748"/>
      <c r="H26" s="747"/>
      <c r="I26" s="749"/>
      <c r="J26" s="750"/>
    </row>
    <row r="27" spans="1:10" s="231" customFormat="1" x14ac:dyDescent="0.2">
      <c r="A27" s="746"/>
      <c r="B27" s="747"/>
      <c r="C27" s="748"/>
      <c r="D27" s="747"/>
      <c r="E27" s="748"/>
      <c r="F27" s="747"/>
      <c r="G27" s="748"/>
      <c r="H27" s="747"/>
      <c r="I27" s="749"/>
      <c r="J27" s="750"/>
    </row>
    <row r="28" spans="1:10" s="231" customFormat="1" x14ac:dyDescent="0.2">
      <c r="A28" s="746"/>
      <c r="B28" s="747"/>
      <c r="C28" s="748"/>
      <c r="D28" s="747"/>
      <c r="E28" s="748"/>
      <c r="F28" s="747"/>
      <c r="G28" s="748"/>
      <c r="H28" s="747"/>
      <c r="I28" s="749"/>
      <c r="J28" s="750"/>
    </row>
    <row r="29" spans="1:10" s="231" customFormat="1" x14ac:dyDescent="0.2">
      <c r="A29" s="746"/>
      <c r="B29" s="747"/>
      <c r="C29" s="748"/>
      <c r="D29" s="747"/>
      <c r="E29" s="748"/>
      <c r="F29" s="747"/>
      <c r="G29" s="748"/>
      <c r="H29" s="747"/>
      <c r="I29" s="749"/>
      <c r="J29" s="750"/>
    </row>
    <row r="30" spans="1:10" s="231" customFormat="1" x14ac:dyDescent="0.2">
      <c r="A30" s="746"/>
      <c r="B30" s="747"/>
      <c r="C30" s="748"/>
      <c r="D30" s="747"/>
      <c r="E30" s="748"/>
      <c r="F30" s="747"/>
      <c r="G30" s="748"/>
      <c r="H30" s="747"/>
      <c r="I30" s="749"/>
      <c r="J30" s="750"/>
    </row>
    <row r="31" spans="1:10" s="231" customFormat="1" x14ac:dyDescent="0.2">
      <c r="A31" s="746"/>
      <c r="B31" s="747"/>
      <c r="C31" s="748"/>
      <c r="D31" s="747"/>
      <c r="E31" s="748"/>
      <c r="F31" s="747"/>
      <c r="G31" s="748"/>
      <c r="H31" s="747"/>
      <c r="I31" s="749"/>
      <c r="J31" s="750"/>
    </row>
    <row r="32" spans="1:10" s="231" customFormat="1" x14ac:dyDescent="0.2">
      <c r="A32" s="746"/>
      <c r="B32" s="747"/>
      <c r="C32" s="748"/>
      <c r="D32" s="747"/>
      <c r="E32" s="748"/>
      <c r="F32" s="747"/>
      <c r="G32" s="748"/>
      <c r="H32" s="747"/>
      <c r="I32" s="749"/>
      <c r="J32" s="750"/>
    </row>
    <row r="33" spans="1:10" s="231" customFormat="1" x14ac:dyDescent="0.2">
      <c r="A33" s="746"/>
      <c r="B33" s="747"/>
      <c r="C33" s="748"/>
      <c r="D33" s="747"/>
      <c r="E33" s="748"/>
      <c r="F33" s="747"/>
      <c r="G33" s="748"/>
      <c r="H33" s="747"/>
      <c r="I33" s="749"/>
      <c r="J33" s="750"/>
    </row>
    <row r="34" spans="1:10" s="231" customFormat="1" x14ac:dyDescent="0.2">
      <c r="A34" s="746"/>
      <c r="B34" s="747"/>
      <c r="C34" s="748"/>
      <c r="D34" s="747"/>
      <c r="E34" s="748"/>
      <c r="F34" s="747"/>
      <c r="G34" s="748"/>
      <c r="H34" s="747"/>
      <c r="I34" s="749"/>
      <c r="J34" s="750"/>
    </row>
    <row r="35" spans="1:10" s="231" customFormat="1" x14ac:dyDescent="0.2">
      <c r="A35" s="746"/>
      <c r="B35" s="747"/>
      <c r="C35" s="748"/>
      <c r="D35" s="747"/>
      <c r="E35" s="748"/>
      <c r="F35" s="747"/>
      <c r="G35" s="748"/>
      <c r="H35" s="747"/>
      <c r="I35" s="749"/>
      <c r="J35" s="750"/>
    </row>
    <row r="36" spans="1:10" s="231" customFormat="1" x14ac:dyDescent="0.2">
      <c r="A36" s="746"/>
      <c r="B36" s="747"/>
      <c r="C36" s="748"/>
      <c r="D36" s="747"/>
      <c r="E36" s="748"/>
      <c r="F36" s="747"/>
      <c r="G36" s="748"/>
      <c r="H36" s="747"/>
      <c r="I36" s="749"/>
      <c r="J36" s="750"/>
    </row>
    <row r="37" spans="1:10" s="231" customFormat="1" x14ac:dyDescent="0.2">
      <c r="A37" s="746"/>
      <c r="B37" s="747"/>
      <c r="C37" s="748"/>
      <c r="D37" s="747"/>
      <c r="E37" s="748"/>
      <c r="F37" s="747"/>
      <c r="G37" s="748"/>
      <c r="H37" s="747"/>
      <c r="I37" s="749"/>
      <c r="J37" s="750"/>
    </row>
    <row r="38" spans="1:10" s="231" customFormat="1" x14ac:dyDescent="0.2">
      <c r="A38" s="746"/>
      <c r="B38" s="747"/>
      <c r="C38" s="748"/>
      <c r="D38" s="747"/>
      <c r="E38" s="748"/>
      <c r="F38" s="747"/>
      <c r="G38" s="748"/>
      <c r="H38" s="747"/>
      <c r="I38" s="749"/>
      <c r="J38" s="750"/>
    </row>
    <row r="39" spans="1:10" s="231" customFormat="1" x14ac:dyDescent="0.2">
      <c r="A39" s="746"/>
      <c r="B39" s="747"/>
      <c r="C39" s="748"/>
      <c r="D39" s="747"/>
      <c r="E39" s="748"/>
      <c r="F39" s="747"/>
      <c r="G39" s="748"/>
      <c r="H39" s="747"/>
      <c r="I39" s="749"/>
      <c r="J39" s="750"/>
    </row>
    <row r="40" spans="1:10" s="231" customFormat="1" x14ac:dyDescent="0.2">
      <c r="A40" s="746"/>
      <c r="B40" s="747"/>
      <c r="C40" s="748"/>
      <c r="D40" s="747"/>
      <c r="E40" s="748"/>
      <c r="F40" s="747"/>
      <c r="G40" s="748"/>
      <c r="H40" s="747"/>
      <c r="I40" s="749"/>
      <c r="J40" s="750"/>
    </row>
    <row r="41" spans="1:10" s="231" customFormat="1" x14ac:dyDescent="0.2">
      <c r="A41" s="746"/>
      <c r="B41" s="747"/>
      <c r="C41" s="748"/>
      <c r="D41" s="747"/>
      <c r="E41" s="748"/>
      <c r="F41" s="747"/>
      <c r="G41" s="748"/>
      <c r="H41" s="747"/>
      <c r="I41" s="749"/>
      <c r="J41" s="750"/>
    </row>
    <row r="42" spans="1:10" s="231" customFormat="1" x14ac:dyDescent="0.2">
      <c r="A42" s="746"/>
      <c r="B42" s="747"/>
      <c r="C42" s="748"/>
      <c r="D42" s="747"/>
      <c r="E42" s="748"/>
      <c r="F42" s="747"/>
      <c r="G42" s="748"/>
      <c r="H42" s="747"/>
      <c r="I42" s="749"/>
      <c r="J42" s="750"/>
    </row>
    <row r="43" spans="1:10" s="231" customFormat="1" x14ac:dyDescent="0.2">
      <c r="A43" s="746"/>
      <c r="B43" s="747"/>
      <c r="C43" s="748"/>
      <c r="D43" s="747"/>
      <c r="E43" s="748"/>
      <c r="F43" s="747"/>
      <c r="G43" s="748"/>
      <c r="H43" s="747"/>
      <c r="I43" s="749"/>
      <c r="J43" s="750"/>
    </row>
    <row r="44" spans="1:10" s="231" customFormat="1" x14ac:dyDescent="0.2">
      <c r="A44" s="746"/>
      <c r="B44" s="747"/>
      <c r="C44" s="748"/>
      <c r="D44" s="747"/>
      <c r="E44" s="748"/>
      <c r="F44" s="747"/>
      <c r="G44" s="748"/>
      <c r="H44" s="747"/>
      <c r="I44" s="749"/>
      <c r="J44" s="750"/>
    </row>
    <row r="45" spans="1:10" s="231" customFormat="1" x14ac:dyDescent="0.2">
      <c r="A45" s="746"/>
      <c r="B45" s="747"/>
      <c r="C45" s="748"/>
      <c r="D45" s="747"/>
      <c r="E45" s="748"/>
      <c r="F45" s="747"/>
      <c r="G45" s="748"/>
      <c r="H45" s="747"/>
      <c r="I45" s="749"/>
      <c r="J45" s="750"/>
    </row>
    <row r="46" spans="1:10" s="231" customFormat="1" x14ac:dyDescent="0.2">
      <c r="A46" s="746"/>
      <c r="B46" s="747"/>
      <c r="C46" s="748"/>
      <c r="D46" s="747"/>
      <c r="E46" s="748"/>
      <c r="F46" s="747"/>
      <c r="G46" s="748"/>
      <c r="H46" s="747"/>
      <c r="I46" s="749"/>
      <c r="J46" s="750"/>
    </row>
    <row r="47" spans="1:10" s="231" customFormat="1" x14ac:dyDescent="0.2">
      <c r="A47" s="746"/>
      <c r="B47" s="747"/>
      <c r="C47" s="748"/>
      <c r="D47" s="747"/>
      <c r="E47" s="748"/>
      <c r="F47" s="747"/>
      <c r="G47" s="748"/>
      <c r="H47" s="747"/>
      <c r="I47" s="749"/>
      <c r="J47" s="750"/>
    </row>
    <row r="48" spans="1:10" s="231" customFormat="1" x14ac:dyDescent="0.2">
      <c r="A48" s="746"/>
      <c r="B48" s="747"/>
      <c r="C48" s="748"/>
      <c r="D48" s="747"/>
      <c r="E48" s="748"/>
      <c r="F48" s="747"/>
      <c r="G48" s="748"/>
      <c r="H48" s="747"/>
      <c r="I48" s="749"/>
      <c r="J48" s="750"/>
    </row>
    <row r="49" spans="1:47" s="231" customFormat="1" x14ac:dyDescent="0.2">
      <c r="A49" s="746"/>
      <c r="B49" s="747"/>
      <c r="C49" s="748"/>
      <c r="D49" s="747"/>
      <c r="E49" s="748"/>
      <c r="F49" s="747"/>
      <c r="G49" s="748"/>
      <c r="H49" s="747"/>
      <c r="I49" s="749"/>
      <c r="J49" s="750"/>
    </row>
    <row r="50" spans="1:47" s="231" customFormat="1" x14ac:dyDescent="0.2">
      <c r="A50" s="746"/>
      <c r="B50" s="747"/>
      <c r="C50" s="748"/>
      <c r="D50" s="747"/>
      <c r="E50" s="748"/>
      <c r="F50" s="747"/>
      <c r="G50" s="748"/>
      <c r="H50" s="747"/>
      <c r="I50" s="749"/>
      <c r="J50" s="750"/>
    </row>
    <row r="51" spans="1:47" s="231" customFormat="1" x14ac:dyDescent="0.2">
      <c r="A51" s="746"/>
      <c r="B51" s="747"/>
      <c r="C51" s="748"/>
      <c r="D51" s="747"/>
      <c r="E51" s="748"/>
      <c r="F51" s="747"/>
      <c r="G51" s="748"/>
      <c r="H51" s="747"/>
      <c r="I51" s="749"/>
      <c r="J51" s="750"/>
    </row>
    <row r="52" spans="1:47" s="231" customFormat="1" x14ac:dyDescent="0.2">
      <c r="A52" s="746"/>
      <c r="B52" s="747"/>
      <c r="C52" s="748"/>
      <c r="D52" s="747"/>
      <c r="E52" s="748"/>
      <c r="F52" s="747"/>
      <c r="G52" s="748"/>
      <c r="H52" s="747"/>
      <c r="I52" s="749"/>
      <c r="J52" s="750"/>
    </row>
    <row r="53" spans="1:47" s="231" customFormat="1" x14ac:dyDescent="0.2">
      <c r="A53" s="746"/>
      <c r="B53" s="747"/>
      <c r="C53" s="748"/>
      <c r="D53" s="747"/>
      <c r="E53" s="748"/>
      <c r="F53" s="747"/>
      <c r="G53" s="748"/>
      <c r="H53" s="747"/>
      <c r="I53" s="749"/>
      <c r="J53" s="750"/>
    </row>
    <row r="54" spans="1:47" s="231" customFormat="1" x14ac:dyDescent="0.2">
      <c r="A54" s="746"/>
      <c r="B54" s="747"/>
      <c r="C54" s="748"/>
      <c r="D54" s="747"/>
      <c r="E54" s="748"/>
      <c r="F54" s="747"/>
      <c r="G54" s="748"/>
      <c r="H54" s="747"/>
      <c r="I54" s="749"/>
      <c r="J54" s="750"/>
    </row>
    <row r="55" spans="1:47" s="231" customFormat="1" x14ac:dyDescent="0.2">
      <c r="A55" s="746"/>
      <c r="B55" s="747"/>
      <c r="C55" s="748"/>
      <c r="D55" s="747"/>
      <c r="E55" s="748"/>
      <c r="F55" s="747"/>
      <c r="G55" s="748"/>
      <c r="H55" s="747"/>
      <c r="I55" s="749"/>
      <c r="J55" s="750"/>
    </row>
    <row r="56" spans="1:47" s="231" customFormat="1" x14ac:dyDescent="0.2">
      <c r="A56" s="746"/>
      <c r="B56" s="747"/>
      <c r="C56" s="748"/>
      <c r="D56" s="747"/>
      <c r="E56" s="748"/>
      <c r="F56" s="747"/>
      <c r="G56" s="748"/>
      <c r="H56" s="747"/>
      <c r="I56" s="749"/>
      <c r="J56" s="750"/>
    </row>
    <row r="57" spans="1:47" s="231" customFormat="1" x14ac:dyDescent="0.2">
      <c r="A57" s="746"/>
      <c r="B57" s="747"/>
      <c r="C57" s="748"/>
      <c r="D57" s="747"/>
      <c r="E57" s="748"/>
      <c r="F57" s="747"/>
      <c r="G57" s="748"/>
      <c r="H57" s="747"/>
      <c r="I57" s="749"/>
      <c r="J57" s="750"/>
    </row>
    <row r="58" spans="1:47" s="231" customFormat="1" x14ac:dyDescent="0.2">
      <c r="A58" s="746"/>
      <c r="B58" s="747"/>
      <c r="C58" s="748"/>
      <c r="D58" s="747"/>
      <c r="E58" s="748"/>
      <c r="F58" s="747"/>
      <c r="G58" s="748"/>
      <c r="H58" s="747"/>
      <c r="I58" s="749"/>
      <c r="J58" s="750"/>
    </row>
    <row r="59" spans="1:47" s="231" customFormat="1" x14ac:dyDescent="0.2">
      <c r="A59" s="746"/>
      <c r="B59" s="747"/>
      <c r="C59" s="748"/>
      <c r="D59" s="747"/>
      <c r="E59" s="748"/>
      <c r="F59" s="747"/>
      <c r="G59" s="748"/>
      <c r="H59" s="747"/>
      <c r="I59" s="749"/>
      <c r="J59" s="750"/>
    </row>
    <row r="60" spans="1:47" s="231" customFormat="1" x14ac:dyDescent="0.2">
      <c r="A60" s="746"/>
      <c r="B60" s="747"/>
      <c r="C60" s="748"/>
      <c r="D60" s="747"/>
      <c r="E60" s="748"/>
      <c r="F60" s="747"/>
      <c r="G60" s="748"/>
      <c r="H60" s="747"/>
      <c r="I60" s="749"/>
      <c r="J60" s="750"/>
    </row>
    <row r="61" spans="1:47" s="231" customFormat="1" x14ac:dyDescent="0.2">
      <c r="A61" s="746"/>
      <c r="B61" s="747"/>
      <c r="C61" s="748"/>
      <c r="D61" s="747"/>
      <c r="E61" s="748"/>
      <c r="F61" s="747"/>
      <c r="G61" s="748"/>
      <c r="H61" s="747"/>
      <c r="I61" s="749"/>
      <c r="J61" s="750"/>
    </row>
    <row r="62" spans="1:47" s="231" customFormat="1" x14ac:dyDescent="0.2">
      <c r="A62" s="746"/>
      <c r="B62" s="747"/>
      <c r="C62" s="748"/>
      <c r="D62" s="747"/>
      <c r="E62" s="748"/>
      <c r="F62" s="747"/>
      <c r="G62" s="748"/>
      <c r="H62" s="747"/>
      <c r="I62" s="749"/>
      <c r="J62" s="750"/>
    </row>
    <row r="63" spans="1:47" s="231" customFormat="1" ht="15.75" x14ac:dyDescent="0.25">
      <c r="A63" s="878" t="s">
        <v>731</v>
      </c>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c r="AG63" s="878"/>
      <c r="AH63" s="878"/>
      <c r="AI63" s="878"/>
      <c r="AJ63" s="878"/>
      <c r="AK63" s="878"/>
      <c r="AL63" s="878"/>
      <c r="AM63" s="878"/>
      <c r="AN63" s="878"/>
      <c r="AO63" s="878"/>
      <c r="AP63" s="878"/>
      <c r="AQ63" s="878"/>
      <c r="AR63" s="801"/>
      <c r="AS63" s="801"/>
      <c r="AT63" s="801"/>
      <c r="AU63" s="801"/>
    </row>
    <row r="64" spans="1:47" s="231" customFormat="1" x14ac:dyDescent="0.2">
      <c r="A64" s="746"/>
      <c r="B64" s="747"/>
      <c r="C64" s="748"/>
      <c r="D64" s="747"/>
      <c r="E64" s="748"/>
      <c r="F64" s="747"/>
      <c r="G64" s="748"/>
      <c r="H64" s="747"/>
      <c r="I64" s="749"/>
      <c r="J64" s="750"/>
    </row>
    <row r="65" spans="1:10" s="231" customFormat="1" x14ac:dyDescent="0.2">
      <c r="A65" s="746"/>
      <c r="B65" s="747"/>
      <c r="C65" s="748"/>
      <c r="D65" s="747"/>
      <c r="E65" s="748"/>
      <c r="F65" s="747"/>
      <c r="G65" s="748"/>
      <c r="H65" s="747"/>
      <c r="I65" s="749"/>
      <c r="J65" s="750"/>
    </row>
    <row r="66" spans="1:10" s="231" customFormat="1" x14ac:dyDescent="0.2">
      <c r="A66" s="746"/>
      <c r="B66" s="747"/>
      <c r="C66" s="748"/>
      <c r="D66" s="747"/>
      <c r="E66" s="748"/>
      <c r="F66" s="747"/>
      <c r="G66" s="748"/>
      <c r="H66" s="747"/>
      <c r="I66" s="749"/>
      <c r="J66" s="750"/>
    </row>
    <row r="67" spans="1:10" s="231" customFormat="1" x14ac:dyDescent="0.2">
      <c r="A67" s="746"/>
      <c r="B67" s="747"/>
      <c r="C67" s="748"/>
      <c r="D67" s="747"/>
      <c r="E67" s="748"/>
      <c r="F67" s="747"/>
      <c r="G67" s="748"/>
      <c r="H67" s="747"/>
      <c r="I67" s="749"/>
      <c r="J67" s="750"/>
    </row>
    <row r="68" spans="1:10" s="231" customFormat="1" x14ac:dyDescent="0.2">
      <c r="A68" s="746"/>
      <c r="B68" s="747"/>
      <c r="C68" s="748"/>
      <c r="D68" s="747"/>
      <c r="E68" s="748"/>
      <c r="F68" s="747"/>
      <c r="G68" s="748"/>
      <c r="H68" s="747"/>
      <c r="I68" s="749"/>
      <c r="J68" s="750"/>
    </row>
    <row r="69" spans="1:10" s="231" customFormat="1" x14ac:dyDescent="0.2">
      <c r="A69" s="746"/>
      <c r="B69" s="747"/>
      <c r="C69" s="748"/>
      <c r="D69" s="747"/>
      <c r="E69" s="748"/>
      <c r="F69" s="747"/>
      <c r="G69" s="748"/>
      <c r="H69" s="747"/>
      <c r="I69" s="749"/>
      <c r="J69" s="750"/>
    </row>
    <row r="70" spans="1:10" s="231" customFormat="1" x14ac:dyDescent="0.2">
      <c r="A70" s="746"/>
      <c r="B70" s="747"/>
      <c r="C70" s="748"/>
      <c r="D70" s="747"/>
      <c r="E70" s="748"/>
      <c r="F70" s="747"/>
      <c r="G70" s="748"/>
      <c r="H70" s="747"/>
      <c r="I70" s="749"/>
      <c r="J70" s="750"/>
    </row>
    <row r="71" spans="1:10" s="231" customFormat="1" x14ac:dyDescent="0.2">
      <c r="A71" s="746"/>
      <c r="B71" s="747"/>
      <c r="C71" s="748"/>
      <c r="D71" s="747"/>
      <c r="E71" s="748"/>
      <c r="F71" s="747"/>
      <c r="G71" s="748"/>
      <c r="H71" s="747"/>
      <c r="I71" s="749"/>
      <c r="J71" s="750"/>
    </row>
    <row r="72" spans="1:10" s="231" customFormat="1" x14ac:dyDescent="0.2">
      <c r="A72" s="746"/>
      <c r="B72" s="747"/>
      <c r="C72" s="748"/>
      <c r="D72" s="747"/>
      <c r="E72" s="748"/>
      <c r="F72" s="747"/>
      <c r="G72" s="748"/>
      <c r="H72" s="747"/>
      <c r="I72" s="749"/>
      <c r="J72" s="750"/>
    </row>
    <row r="73" spans="1:10" s="231" customFormat="1" x14ac:dyDescent="0.2">
      <c r="A73" s="746"/>
      <c r="B73" s="747"/>
      <c r="C73" s="748"/>
      <c r="D73" s="747"/>
      <c r="E73" s="748"/>
      <c r="F73" s="747"/>
      <c r="G73" s="748"/>
      <c r="H73" s="747"/>
      <c r="I73" s="749"/>
      <c r="J73" s="750"/>
    </row>
    <row r="74" spans="1:10" s="231" customFormat="1" x14ac:dyDescent="0.2">
      <c r="A74" s="746"/>
      <c r="B74" s="747"/>
      <c r="C74" s="748"/>
      <c r="D74" s="747"/>
      <c r="E74" s="748"/>
      <c r="F74" s="747"/>
      <c r="G74" s="748"/>
      <c r="H74" s="747"/>
      <c r="I74" s="749"/>
      <c r="J74" s="750"/>
    </row>
    <row r="75" spans="1:10" s="231" customFormat="1" x14ac:dyDescent="0.2">
      <c r="A75" s="746"/>
      <c r="B75" s="747"/>
      <c r="C75" s="748"/>
      <c r="D75" s="747"/>
      <c r="E75" s="748"/>
      <c r="F75" s="747"/>
      <c r="G75" s="748"/>
      <c r="H75" s="747"/>
      <c r="I75" s="749"/>
      <c r="J75" s="750"/>
    </row>
    <row r="76" spans="1:10" s="231" customFormat="1" x14ac:dyDescent="0.2">
      <c r="A76" s="746"/>
      <c r="B76" s="747"/>
      <c r="C76" s="748"/>
      <c r="D76" s="747"/>
      <c r="E76" s="748"/>
      <c r="F76" s="747"/>
      <c r="G76" s="748"/>
      <c r="H76" s="747"/>
      <c r="I76" s="749"/>
      <c r="J76" s="750"/>
    </row>
    <row r="77" spans="1:10" s="231" customFormat="1" x14ac:dyDescent="0.2"/>
    <row r="78" spans="1:10" s="231" customFormat="1" x14ac:dyDescent="0.2">
      <c r="A78" s="746"/>
      <c r="B78" s="747"/>
      <c r="C78" s="748"/>
      <c r="D78" s="747"/>
      <c r="E78" s="748"/>
      <c r="F78" s="747"/>
      <c r="G78" s="748"/>
      <c r="H78" s="747"/>
      <c r="I78" s="749"/>
      <c r="J78" s="750"/>
    </row>
    <row r="79" spans="1:10" s="231" customFormat="1" x14ac:dyDescent="0.2">
      <c r="A79" s="746"/>
      <c r="B79" s="747"/>
      <c r="C79" s="748"/>
      <c r="D79" s="747"/>
      <c r="E79" s="748"/>
      <c r="F79" s="747"/>
      <c r="G79" s="748"/>
      <c r="H79" s="747"/>
      <c r="I79" s="749"/>
      <c r="J79" s="750"/>
    </row>
    <row r="80" spans="1:10" s="231" customFormat="1" x14ac:dyDescent="0.2">
      <c r="A80" s="746"/>
      <c r="B80" s="747"/>
      <c r="C80" s="748"/>
      <c r="D80" s="747"/>
      <c r="E80" s="748"/>
      <c r="F80" s="747"/>
      <c r="G80" s="748"/>
      <c r="H80" s="747"/>
      <c r="I80" s="749"/>
      <c r="J80" s="750"/>
    </row>
    <row r="81" spans="1:10" s="231" customFormat="1" x14ac:dyDescent="0.2">
      <c r="A81" s="746"/>
      <c r="B81" s="747"/>
      <c r="C81" s="748"/>
      <c r="D81" s="747"/>
      <c r="E81" s="748"/>
      <c r="F81" s="747"/>
      <c r="G81" s="748"/>
      <c r="H81" s="747"/>
      <c r="I81" s="749"/>
      <c r="J81" s="750"/>
    </row>
    <row r="82" spans="1:10" s="231" customFormat="1" x14ac:dyDescent="0.2">
      <c r="A82" s="746"/>
      <c r="B82" s="747"/>
      <c r="C82" s="748"/>
      <c r="D82" s="747"/>
      <c r="E82" s="748"/>
      <c r="F82" s="747"/>
      <c r="G82" s="748"/>
      <c r="H82" s="747"/>
      <c r="I82" s="749"/>
      <c r="J82" s="750"/>
    </row>
    <row r="83" spans="1:10" s="231" customFormat="1" x14ac:dyDescent="0.2">
      <c r="A83" s="746"/>
      <c r="B83" s="747"/>
      <c r="C83" s="748"/>
      <c r="D83" s="747"/>
      <c r="E83" s="748"/>
      <c r="F83" s="747"/>
      <c r="G83" s="748"/>
      <c r="H83" s="747"/>
      <c r="I83" s="749"/>
      <c r="J83" s="750"/>
    </row>
    <row r="84" spans="1:10" s="231" customFormat="1" x14ac:dyDescent="0.2">
      <c r="A84" s="746"/>
      <c r="B84" s="747"/>
      <c r="C84" s="748"/>
      <c r="D84" s="747"/>
      <c r="E84" s="748"/>
      <c r="F84" s="747"/>
      <c r="G84" s="748"/>
      <c r="H84" s="747"/>
      <c r="I84" s="749"/>
      <c r="J84" s="750"/>
    </row>
    <row r="85" spans="1:10" s="231" customFormat="1" x14ac:dyDescent="0.2">
      <c r="A85" s="746"/>
      <c r="B85" s="747"/>
      <c r="C85" s="748"/>
      <c r="D85" s="747"/>
      <c r="E85" s="748"/>
      <c r="F85" s="747"/>
      <c r="G85" s="748"/>
      <c r="H85" s="747"/>
      <c r="I85" s="749"/>
      <c r="J85" s="750"/>
    </row>
    <row r="86" spans="1:10" s="231" customFormat="1" x14ac:dyDescent="0.2">
      <c r="A86" s="746"/>
      <c r="B86" s="747"/>
      <c r="C86" s="748"/>
      <c r="D86" s="747"/>
      <c r="E86" s="748"/>
      <c r="F86" s="747"/>
      <c r="G86" s="748"/>
      <c r="H86" s="747"/>
      <c r="I86" s="749"/>
      <c r="J86" s="750"/>
    </row>
    <row r="87" spans="1:10" s="231" customFormat="1" x14ac:dyDescent="0.2">
      <c r="A87" s="746"/>
      <c r="B87" s="747"/>
      <c r="C87" s="748"/>
      <c r="D87" s="747"/>
      <c r="E87" s="748"/>
      <c r="F87" s="747"/>
      <c r="G87" s="748"/>
      <c r="H87" s="747"/>
      <c r="I87" s="749"/>
      <c r="J87" s="750"/>
    </row>
    <row r="88" spans="1:10" s="231" customFormat="1" x14ac:dyDescent="0.2">
      <c r="A88" s="746"/>
      <c r="B88" s="747"/>
      <c r="C88" s="748"/>
      <c r="D88" s="747"/>
      <c r="E88" s="748"/>
      <c r="F88" s="747"/>
      <c r="G88" s="748"/>
      <c r="H88" s="747"/>
      <c r="I88" s="749"/>
      <c r="J88" s="750"/>
    </row>
    <row r="89" spans="1:10" s="231" customFormat="1" x14ac:dyDescent="0.2">
      <c r="A89" s="746"/>
      <c r="B89" s="747"/>
      <c r="C89" s="748"/>
      <c r="D89" s="747"/>
      <c r="E89" s="748"/>
      <c r="F89" s="747"/>
      <c r="G89" s="748"/>
      <c r="H89" s="747"/>
      <c r="I89" s="749"/>
      <c r="J89" s="750"/>
    </row>
    <row r="90" spans="1:10" s="231" customFormat="1" x14ac:dyDescent="0.2">
      <c r="A90" s="746"/>
      <c r="B90" s="747"/>
      <c r="C90" s="748"/>
      <c r="D90" s="747"/>
      <c r="E90" s="748"/>
      <c r="F90" s="747"/>
      <c r="G90" s="748"/>
      <c r="H90" s="747"/>
      <c r="I90" s="749"/>
      <c r="J90" s="750"/>
    </row>
    <row r="91" spans="1:10" s="231" customFormat="1" x14ac:dyDescent="0.2">
      <c r="A91" s="746"/>
      <c r="B91" s="747"/>
      <c r="C91" s="748"/>
      <c r="D91" s="747"/>
      <c r="E91" s="748"/>
      <c r="F91" s="747"/>
      <c r="G91" s="748"/>
      <c r="H91" s="747"/>
      <c r="I91" s="749"/>
      <c r="J91" s="750"/>
    </row>
    <row r="92" spans="1:10" s="231" customFormat="1" x14ac:dyDescent="0.2">
      <c r="A92" s="746"/>
      <c r="B92" s="747"/>
      <c r="C92" s="748"/>
      <c r="D92" s="747"/>
      <c r="E92" s="748"/>
      <c r="F92" s="747"/>
      <c r="G92" s="748"/>
      <c r="H92" s="747"/>
      <c r="I92" s="749"/>
      <c r="J92" s="750"/>
    </row>
    <row r="93" spans="1:10" s="231" customFormat="1" x14ac:dyDescent="0.2">
      <c r="A93" s="746"/>
      <c r="B93" s="747"/>
      <c r="C93" s="748"/>
      <c r="D93" s="747"/>
      <c r="E93" s="748"/>
      <c r="F93" s="747"/>
      <c r="G93" s="748"/>
      <c r="H93" s="747"/>
      <c r="I93" s="749"/>
      <c r="J93" s="750"/>
    </row>
    <row r="94" spans="1:10" s="231" customFormat="1" x14ac:dyDescent="0.2">
      <c r="A94" s="746"/>
      <c r="B94" s="747"/>
      <c r="C94" s="748"/>
      <c r="D94" s="747"/>
      <c r="E94" s="748"/>
      <c r="F94" s="747"/>
      <c r="G94" s="748"/>
      <c r="H94" s="747"/>
      <c r="I94" s="749"/>
      <c r="J94" s="750"/>
    </row>
    <row r="95" spans="1:10" s="231" customFormat="1" x14ac:dyDescent="0.2">
      <c r="A95" s="746"/>
      <c r="B95" s="747"/>
      <c r="C95" s="748"/>
      <c r="D95" s="747"/>
      <c r="E95" s="748"/>
      <c r="F95" s="747"/>
      <c r="G95" s="748"/>
      <c r="H95" s="747"/>
      <c r="I95" s="749"/>
      <c r="J95" s="750"/>
    </row>
    <row r="96" spans="1:10" s="231" customFormat="1" x14ac:dyDescent="0.2">
      <c r="A96" s="746"/>
      <c r="B96" s="747"/>
      <c r="C96" s="748"/>
      <c r="D96" s="747"/>
      <c r="E96" s="748"/>
      <c r="F96" s="747"/>
      <c r="G96" s="748"/>
      <c r="H96" s="747"/>
      <c r="I96" s="749"/>
      <c r="J96" s="750"/>
    </row>
    <row r="97" spans="1:10" s="231" customFormat="1" x14ac:dyDescent="0.2">
      <c r="A97" s="746"/>
      <c r="B97" s="747"/>
      <c r="C97" s="748"/>
      <c r="D97" s="747"/>
      <c r="E97" s="748"/>
      <c r="F97" s="747"/>
      <c r="G97" s="748"/>
      <c r="H97" s="747"/>
      <c r="I97" s="749"/>
      <c r="J97" s="750"/>
    </row>
    <row r="98" spans="1:10" s="231" customFormat="1" x14ac:dyDescent="0.2">
      <c r="A98" s="746"/>
      <c r="B98" s="747"/>
      <c r="C98" s="748"/>
      <c r="D98" s="747"/>
      <c r="E98" s="748"/>
      <c r="F98" s="747"/>
      <c r="G98" s="748"/>
      <c r="H98" s="747"/>
      <c r="I98" s="749"/>
      <c r="J98" s="750"/>
    </row>
    <row r="99" spans="1:10" s="231" customFormat="1" x14ac:dyDescent="0.2">
      <c r="A99" s="746"/>
      <c r="B99" s="747"/>
      <c r="C99" s="748"/>
      <c r="D99" s="747"/>
      <c r="E99" s="748"/>
      <c r="F99" s="747"/>
      <c r="G99" s="748"/>
      <c r="H99" s="747"/>
      <c r="I99" s="749"/>
      <c r="J99" s="750"/>
    </row>
    <row r="100" spans="1:10" s="231" customFormat="1" x14ac:dyDescent="0.2">
      <c r="A100" s="746"/>
      <c r="B100" s="747"/>
      <c r="C100" s="748"/>
      <c r="D100" s="747"/>
      <c r="E100" s="748"/>
      <c r="F100" s="747"/>
      <c r="G100" s="748"/>
      <c r="H100" s="747"/>
      <c r="I100" s="749"/>
      <c r="J100" s="750"/>
    </row>
    <row r="101" spans="1:10" s="231" customFormat="1" x14ac:dyDescent="0.2">
      <c r="A101" s="746"/>
      <c r="B101" s="747"/>
      <c r="C101" s="748"/>
      <c r="D101" s="747"/>
      <c r="E101" s="748"/>
      <c r="F101" s="747"/>
      <c r="G101" s="748"/>
      <c r="H101" s="747"/>
      <c r="I101" s="749"/>
      <c r="J101" s="750"/>
    </row>
    <row r="102" spans="1:10" s="231" customFormat="1" x14ac:dyDescent="0.2">
      <c r="A102" s="746"/>
      <c r="B102" s="747"/>
      <c r="C102" s="748"/>
      <c r="D102" s="747"/>
      <c r="E102" s="748"/>
      <c r="F102" s="747"/>
      <c r="G102" s="748"/>
      <c r="H102" s="747"/>
      <c r="I102" s="749"/>
      <c r="J102" s="750"/>
    </row>
    <row r="103" spans="1:10" s="231" customFormat="1" x14ac:dyDescent="0.2"/>
    <row r="104" spans="1:10" s="231" customFormat="1" x14ac:dyDescent="0.2">
      <c r="A104" s="746"/>
      <c r="B104" s="747"/>
      <c r="C104" s="748"/>
      <c r="D104" s="747"/>
      <c r="E104" s="748"/>
      <c r="F104" s="747"/>
      <c r="G104" s="748"/>
      <c r="H104" s="747"/>
      <c r="I104" s="749"/>
      <c r="J104" s="750"/>
    </row>
    <row r="105" spans="1:10" s="231" customFormat="1" x14ac:dyDescent="0.2">
      <c r="A105" s="746"/>
      <c r="B105" s="747"/>
      <c r="C105" s="748"/>
      <c r="D105" s="747"/>
      <c r="E105" s="748"/>
      <c r="F105" s="747"/>
      <c r="G105" s="748"/>
      <c r="H105" s="747"/>
      <c r="I105" s="749"/>
      <c r="J105" s="750"/>
    </row>
    <row r="106" spans="1:10" s="231" customFormat="1" x14ac:dyDescent="0.2">
      <c r="A106" s="746"/>
      <c r="B106" s="747"/>
      <c r="C106" s="748"/>
      <c r="D106" s="747"/>
      <c r="E106" s="748"/>
      <c r="F106" s="747"/>
      <c r="G106" s="748"/>
      <c r="H106" s="747"/>
      <c r="I106" s="749"/>
      <c r="J106" s="750"/>
    </row>
    <row r="107" spans="1:10" s="231" customFormat="1" x14ac:dyDescent="0.2">
      <c r="A107" s="746"/>
      <c r="B107" s="747"/>
      <c r="C107" s="748"/>
      <c r="D107" s="747"/>
      <c r="E107" s="748"/>
      <c r="F107" s="747"/>
      <c r="G107" s="748"/>
      <c r="H107" s="747"/>
      <c r="I107" s="749"/>
      <c r="J107" s="750"/>
    </row>
    <row r="108" spans="1:10" s="231" customFormat="1" x14ac:dyDescent="0.2">
      <c r="A108" s="746"/>
      <c r="B108" s="747"/>
      <c r="C108" s="748"/>
      <c r="D108" s="747"/>
      <c r="E108" s="748"/>
      <c r="F108" s="747"/>
      <c r="G108" s="748"/>
      <c r="H108" s="747"/>
      <c r="I108" s="749"/>
      <c r="J108" s="750"/>
    </row>
    <row r="109" spans="1:10" s="231" customFormat="1" x14ac:dyDescent="0.2">
      <c r="A109" s="746"/>
      <c r="B109" s="747"/>
      <c r="C109" s="748"/>
      <c r="D109" s="747"/>
      <c r="E109" s="748"/>
      <c r="F109" s="747"/>
      <c r="G109" s="748"/>
      <c r="H109" s="747"/>
      <c r="I109" s="749"/>
      <c r="J109" s="750"/>
    </row>
    <row r="110" spans="1:10" s="231" customFormat="1" x14ac:dyDescent="0.2">
      <c r="A110" s="746"/>
      <c r="B110" s="747"/>
      <c r="C110" s="748"/>
      <c r="D110" s="747"/>
      <c r="E110" s="748"/>
      <c r="F110" s="747"/>
      <c r="G110" s="748"/>
      <c r="H110" s="747"/>
      <c r="I110" s="749"/>
      <c r="J110" s="750"/>
    </row>
    <row r="111" spans="1:10" s="231" customFormat="1" x14ac:dyDescent="0.2">
      <c r="A111" s="746"/>
      <c r="B111" s="747"/>
      <c r="C111" s="748"/>
      <c r="D111" s="747"/>
      <c r="E111" s="748"/>
      <c r="F111" s="747"/>
      <c r="G111" s="748"/>
      <c r="H111" s="747"/>
      <c r="I111" s="749"/>
      <c r="J111" s="750"/>
    </row>
    <row r="112" spans="1:10" s="231" customFormat="1" x14ac:dyDescent="0.2">
      <c r="A112" s="746"/>
      <c r="B112" s="747"/>
      <c r="C112" s="748"/>
      <c r="D112" s="747"/>
      <c r="E112" s="748"/>
      <c r="F112" s="747"/>
      <c r="G112" s="748"/>
      <c r="H112" s="747"/>
      <c r="I112" s="749"/>
      <c r="J112" s="750"/>
    </row>
    <row r="113" spans="1:10" s="231" customFormat="1" x14ac:dyDescent="0.2">
      <c r="A113" s="746"/>
      <c r="B113" s="747"/>
      <c r="C113" s="748"/>
      <c r="D113" s="747"/>
      <c r="E113" s="748"/>
      <c r="F113" s="747"/>
      <c r="G113" s="748"/>
      <c r="H113" s="747"/>
      <c r="I113" s="749"/>
      <c r="J113" s="750"/>
    </row>
    <row r="114" spans="1:10" s="231" customFormat="1" x14ac:dyDescent="0.2">
      <c r="A114" s="746"/>
      <c r="B114" s="747"/>
      <c r="C114" s="748"/>
      <c r="D114" s="747"/>
      <c r="E114" s="748"/>
      <c r="F114" s="747"/>
      <c r="G114" s="748"/>
      <c r="H114" s="747"/>
      <c r="I114" s="749"/>
      <c r="J114" s="750"/>
    </row>
    <row r="115" spans="1:10" s="231" customFormat="1" x14ac:dyDescent="0.2">
      <c r="A115" s="746"/>
      <c r="B115" s="747"/>
      <c r="C115" s="748"/>
      <c r="D115" s="747"/>
      <c r="E115" s="748"/>
      <c r="F115" s="747"/>
      <c r="G115" s="748"/>
      <c r="H115" s="747"/>
      <c r="I115" s="749"/>
      <c r="J115" s="750"/>
    </row>
    <row r="116" spans="1:10" s="231" customFormat="1" x14ac:dyDescent="0.2">
      <c r="A116" s="746"/>
      <c r="B116" s="747"/>
      <c r="C116" s="748"/>
      <c r="D116" s="747"/>
      <c r="E116" s="748"/>
      <c r="F116" s="747"/>
      <c r="G116" s="748"/>
      <c r="H116" s="747"/>
      <c r="I116" s="749"/>
      <c r="J116" s="750"/>
    </row>
    <row r="117" spans="1:10" s="231" customFormat="1" x14ac:dyDescent="0.2">
      <c r="A117" s="746"/>
      <c r="B117" s="747"/>
      <c r="C117" s="748"/>
      <c r="D117" s="747"/>
      <c r="E117" s="748"/>
      <c r="F117" s="747"/>
      <c r="G117" s="748"/>
      <c r="H117" s="747"/>
      <c r="I117" s="749"/>
      <c r="J117" s="750"/>
    </row>
    <row r="118" spans="1:10" s="231" customFormat="1" x14ac:dyDescent="0.2">
      <c r="A118" s="746"/>
      <c r="B118" s="747"/>
      <c r="C118" s="748"/>
      <c r="D118" s="747"/>
      <c r="E118" s="748"/>
      <c r="F118" s="747"/>
      <c r="G118" s="748"/>
      <c r="H118" s="747"/>
      <c r="I118" s="749"/>
      <c r="J118" s="750"/>
    </row>
    <row r="119" spans="1:10" s="231" customFormat="1" x14ac:dyDescent="0.2">
      <c r="A119" s="746"/>
      <c r="B119" s="747"/>
      <c r="C119" s="748"/>
      <c r="D119" s="747"/>
      <c r="E119" s="748"/>
      <c r="F119" s="747"/>
      <c r="G119" s="748"/>
      <c r="H119" s="747"/>
      <c r="I119" s="749"/>
      <c r="J119" s="750"/>
    </row>
    <row r="120" spans="1:10" s="231" customFormat="1" x14ac:dyDescent="0.2">
      <c r="A120" s="746"/>
      <c r="B120" s="747"/>
      <c r="C120" s="748"/>
      <c r="D120" s="747"/>
      <c r="E120" s="748"/>
      <c r="F120" s="747"/>
      <c r="G120" s="748"/>
      <c r="H120" s="747"/>
      <c r="I120" s="749"/>
      <c r="J120" s="750"/>
    </row>
    <row r="121" spans="1:10" s="231" customFormat="1" x14ac:dyDescent="0.2">
      <c r="A121" s="746"/>
      <c r="B121" s="747"/>
      <c r="C121" s="748"/>
      <c r="D121" s="747"/>
      <c r="E121" s="748"/>
      <c r="F121" s="747"/>
      <c r="G121" s="748"/>
      <c r="H121" s="747"/>
      <c r="I121" s="749"/>
      <c r="J121" s="750"/>
    </row>
    <row r="122" spans="1:10" s="231" customFormat="1" x14ac:dyDescent="0.2">
      <c r="A122" s="746"/>
      <c r="B122" s="747"/>
      <c r="C122" s="748"/>
      <c r="D122" s="747"/>
      <c r="E122" s="748"/>
      <c r="F122" s="747"/>
      <c r="G122" s="748"/>
      <c r="H122" s="747"/>
      <c r="I122" s="749"/>
      <c r="J122" s="750"/>
    </row>
    <row r="123" spans="1:10" s="231" customFormat="1" x14ac:dyDescent="0.2">
      <c r="A123" s="746"/>
    </row>
    <row r="124" spans="1:10" s="231" customFormat="1" x14ac:dyDescent="0.2">
      <c r="A124" s="746"/>
      <c r="B124" s="747"/>
      <c r="C124" s="748"/>
      <c r="D124" s="747"/>
      <c r="E124" s="748"/>
      <c r="F124" s="747"/>
      <c r="G124" s="748"/>
      <c r="H124" s="747"/>
      <c r="I124" s="749"/>
      <c r="J124" s="750"/>
    </row>
    <row r="125" spans="1:10" s="231" customFormat="1" x14ac:dyDescent="0.2">
      <c r="A125" s="746"/>
      <c r="B125" s="747"/>
      <c r="C125" s="748"/>
      <c r="D125" s="747"/>
      <c r="E125" s="748"/>
      <c r="F125" s="747"/>
      <c r="G125" s="748"/>
      <c r="H125" s="747"/>
      <c r="I125" s="749"/>
      <c r="J125" s="750"/>
    </row>
    <row r="126" spans="1:10" s="231" customFormat="1" x14ac:dyDescent="0.2">
      <c r="A126" s="746"/>
      <c r="B126" s="747"/>
      <c r="C126" s="748"/>
      <c r="D126" s="747"/>
      <c r="E126" s="748"/>
      <c r="F126" s="747"/>
      <c r="G126" s="748"/>
      <c r="H126" s="747"/>
      <c r="I126" s="749"/>
      <c r="J126" s="750"/>
    </row>
    <row r="127" spans="1:10" s="231" customFormat="1" x14ac:dyDescent="0.2">
      <c r="A127" s="746"/>
      <c r="B127" s="747"/>
      <c r="C127" s="748"/>
      <c r="D127" s="747"/>
      <c r="E127" s="748"/>
      <c r="F127" s="747"/>
      <c r="G127" s="748"/>
      <c r="H127" s="747"/>
      <c r="I127" s="749"/>
      <c r="J127" s="750"/>
    </row>
    <row r="128" spans="1:10" s="231" customFormat="1" x14ac:dyDescent="0.2">
      <c r="A128" s="746"/>
      <c r="B128" s="747"/>
      <c r="C128" s="748"/>
      <c r="D128" s="747"/>
      <c r="E128" s="748"/>
      <c r="F128" s="747"/>
      <c r="G128" s="748"/>
      <c r="H128" s="747"/>
      <c r="I128" s="749"/>
      <c r="J128" s="750"/>
    </row>
    <row r="129" spans="1:10" s="231" customFormat="1" x14ac:dyDescent="0.2">
      <c r="A129" s="746"/>
      <c r="B129" s="747"/>
      <c r="C129" s="748"/>
      <c r="D129" s="747"/>
      <c r="E129" s="748"/>
      <c r="F129" s="747"/>
      <c r="G129" s="748"/>
      <c r="H129" s="747"/>
      <c r="I129" s="749"/>
      <c r="J129" s="750"/>
    </row>
    <row r="130" spans="1:10" s="231" customFormat="1" x14ac:dyDescent="0.2">
      <c r="A130" s="746"/>
      <c r="B130" s="747"/>
      <c r="C130" s="748"/>
      <c r="D130" s="747"/>
      <c r="E130" s="748"/>
      <c r="F130" s="747"/>
      <c r="G130" s="748"/>
      <c r="H130" s="747"/>
      <c r="I130" s="749"/>
      <c r="J130" s="750"/>
    </row>
    <row r="131" spans="1:10" s="231" customFormat="1" x14ac:dyDescent="0.2">
      <c r="A131" s="746"/>
      <c r="B131" s="747"/>
      <c r="C131" s="748"/>
      <c r="D131" s="747"/>
      <c r="E131" s="748"/>
      <c r="F131" s="747"/>
      <c r="G131" s="748"/>
      <c r="H131" s="747"/>
      <c r="I131" s="749"/>
      <c r="J131" s="750"/>
    </row>
    <row r="132" spans="1:10" s="231" customFormat="1" x14ac:dyDescent="0.2">
      <c r="A132" s="746"/>
      <c r="B132" s="747"/>
      <c r="C132" s="748"/>
      <c r="D132" s="747"/>
      <c r="E132" s="748"/>
      <c r="F132" s="747"/>
      <c r="G132" s="748"/>
      <c r="H132" s="747"/>
      <c r="I132" s="749"/>
      <c r="J132" s="750"/>
    </row>
    <row r="133" spans="1:10" s="231" customFormat="1" x14ac:dyDescent="0.2">
      <c r="A133" s="746"/>
      <c r="B133" s="747"/>
      <c r="C133" s="748"/>
      <c r="D133" s="747"/>
      <c r="E133" s="748"/>
      <c r="F133" s="747"/>
      <c r="G133" s="748"/>
      <c r="H133" s="747"/>
      <c r="I133" s="749"/>
      <c r="J133" s="750"/>
    </row>
    <row r="134" spans="1:10" s="231" customFormat="1" x14ac:dyDescent="0.2">
      <c r="A134" s="746"/>
      <c r="B134" s="747"/>
      <c r="C134" s="748"/>
      <c r="D134" s="747"/>
      <c r="E134" s="748"/>
      <c r="F134" s="747"/>
      <c r="G134" s="748"/>
      <c r="H134" s="747"/>
      <c r="I134" s="749"/>
      <c r="J134" s="750"/>
    </row>
    <row r="135" spans="1:10" s="231" customFormat="1" x14ac:dyDescent="0.2">
      <c r="A135" s="746"/>
      <c r="B135" s="747"/>
      <c r="C135" s="748"/>
      <c r="D135" s="747"/>
      <c r="E135" s="748"/>
      <c r="F135" s="747"/>
      <c r="G135" s="748"/>
      <c r="H135" s="747"/>
      <c r="I135" s="749"/>
      <c r="J135" s="750"/>
    </row>
    <row r="136" spans="1:10" s="231" customFormat="1" x14ac:dyDescent="0.2">
      <c r="A136" s="746"/>
      <c r="B136" s="747"/>
      <c r="C136" s="748"/>
      <c r="D136" s="747"/>
      <c r="E136" s="748"/>
      <c r="F136" s="747"/>
      <c r="G136" s="748"/>
      <c r="H136" s="747"/>
      <c r="I136" s="749"/>
      <c r="J136" s="750"/>
    </row>
    <row r="137" spans="1:10" s="231" customFormat="1" x14ac:dyDescent="0.2">
      <c r="A137" s="746"/>
      <c r="B137" s="747"/>
      <c r="C137" s="748"/>
      <c r="D137" s="747"/>
      <c r="E137" s="748"/>
      <c r="F137" s="747"/>
      <c r="G137" s="748"/>
      <c r="H137" s="747"/>
      <c r="I137" s="749"/>
      <c r="J137" s="750"/>
    </row>
    <row r="138" spans="1:10" s="231" customFormat="1" x14ac:dyDescent="0.2">
      <c r="A138" s="746"/>
      <c r="B138" s="747"/>
      <c r="C138" s="748"/>
      <c r="D138" s="747"/>
      <c r="E138" s="748"/>
      <c r="F138" s="747"/>
      <c r="G138" s="748"/>
      <c r="H138" s="747"/>
      <c r="I138" s="749"/>
      <c r="J138" s="750"/>
    </row>
    <row r="139" spans="1:10" s="231" customFormat="1" x14ac:dyDescent="0.2">
      <c r="A139" s="746"/>
      <c r="B139" s="747"/>
      <c r="C139" s="748"/>
      <c r="D139" s="747"/>
      <c r="E139" s="748"/>
      <c r="F139" s="747"/>
      <c r="G139" s="748"/>
      <c r="H139" s="747"/>
      <c r="I139" s="749"/>
      <c r="J139" s="750"/>
    </row>
    <row r="140" spans="1:10" s="231" customFormat="1" x14ac:dyDescent="0.2">
      <c r="A140" s="746"/>
      <c r="B140" s="747"/>
      <c r="C140" s="748"/>
      <c r="D140" s="747"/>
      <c r="E140" s="748"/>
      <c r="F140" s="747"/>
      <c r="G140" s="748"/>
      <c r="H140" s="747"/>
      <c r="I140" s="749"/>
      <c r="J140" s="750"/>
    </row>
    <row r="141" spans="1:10" s="231" customFormat="1" x14ac:dyDescent="0.2">
      <c r="A141" s="746"/>
      <c r="B141" s="747"/>
      <c r="C141" s="748"/>
      <c r="D141" s="747"/>
      <c r="E141" s="748"/>
      <c r="F141" s="747"/>
      <c r="G141" s="748"/>
      <c r="H141" s="747"/>
      <c r="I141" s="749"/>
      <c r="J141" s="750"/>
    </row>
    <row r="142" spans="1:10" s="231" customFormat="1" x14ac:dyDescent="0.2">
      <c r="A142" s="746"/>
      <c r="B142" s="747"/>
      <c r="C142" s="748"/>
      <c r="D142" s="747"/>
      <c r="E142" s="748"/>
      <c r="F142" s="747"/>
      <c r="G142" s="748"/>
      <c r="H142" s="747"/>
      <c r="I142" s="749"/>
      <c r="J142" s="750"/>
    </row>
    <row r="143" spans="1:10" s="231" customFormat="1" x14ac:dyDescent="0.2">
      <c r="A143" s="746"/>
      <c r="B143" s="747"/>
      <c r="C143" s="748"/>
      <c r="D143" s="747"/>
      <c r="E143" s="748"/>
      <c r="F143" s="747"/>
      <c r="G143" s="748"/>
      <c r="H143" s="747"/>
      <c r="I143" s="749"/>
      <c r="J143" s="750"/>
    </row>
    <row r="144" spans="1:10" s="231" customFormat="1" x14ac:dyDescent="0.2">
      <c r="A144" s="746"/>
      <c r="B144" s="747"/>
      <c r="C144" s="748"/>
      <c r="D144" s="747"/>
      <c r="E144" s="748"/>
      <c r="F144" s="747"/>
      <c r="G144" s="748"/>
      <c r="H144" s="747"/>
      <c r="I144" s="749"/>
      <c r="J144" s="750"/>
    </row>
    <row r="145" spans="1:10" s="231" customFormat="1" x14ac:dyDescent="0.2">
      <c r="A145" s="746"/>
      <c r="B145" s="747"/>
      <c r="C145" s="748"/>
      <c r="D145" s="747"/>
      <c r="E145" s="748"/>
      <c r="F145" s="747"/>
      <c r="G145" s="748"/>
      <c r="H145" s="747"/>
      <c r="I145" s="749"/>
      <c r="J145" s="750"/>
    </row>
    <row r="146" spans="1:10" s="231" customFormat="1" x14ac:dyDescent="0.2">
      <c r="A146" s="746"/>
      <c r="B146" s="747"/>
      <c r="C146" s="748"/>
      <c r="D146" s="747"/>
      <c r="E146" s="748"/>
      <c r="F146" s="747"/>
      <c r="G146" s="748"/>
      <c r="H146" s="747"/>
      <c r="I146" s="749"/>
      <c r="J146" s="750"/>
    </row>
    <row r="147" spans="1:10" s="231" customFormat="1" x14ac:dyDescent="0.2">
      <c r="A147" s="746"/>
      <c r="B147" s="747"/>
      <c r="C147" s="748"/>
      <c r="D147" s="747"/>
      <c r="E147" s="748"/>
      <c r="F147" s="747"/>
      <c r="G147" s="748"/>
      <c r="H147" s="747"/>
      <c r="I147" s="749"/>
      <c r="J147" s="750"/>
    </row>
    <row r="148" spans="1:10" s="231" customFormat="1" x14ac:dyDescent="0.2">
      <c r="A148" s="746"/>
      <c r="B148" s="747"/>
      <c r="C148" s="748"/>
      <c r="D148" s="747"/>
      <c r="E148" s="748"/>
      <c r="F148" s="747"/>
      <c r="G148" s="748"/>
      <c r="H148" s="747"/>
      <c r="I148" s="749"/>
      <c r="J148" s="750"/>
    </row>
    <row r="149" spans="1:10" s="231" customFormat="1" x14ac:dyDescent="0.2"/>
    <row r="150" spans="1:10" s="231" customFormat="1" x14ac:dyDescent="0.2"/>
    <row r="151" spans="1:10" s="231" customFormat="1" x14ac:dyDescent="0.2"/>
  </sheetData>
  <mergeCells count="1">
    <mergeCell ref="A63:AQ63"/>
  </mergeCells>
  <printOptions horizontalCentered="1" verticalCentered="1"/>
  <pageMargins left="0.15748031496062992" right="0.15748031496062992" top="0.27559055118110237" bottom="0.15748031496062992" header="0.15748031496062992" footer="0.15748031496062992"/>
  <pageSetup paperSize="9" scale="6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11" zoomScaleNormal="100" zoomScaleSheetLayoutView="100" workbookViewId="0">
      <selection activeCell="A9" sqref="A9:A10"/>
    </sheetView>
  </sheetViews>
  <sheetFormatPr defaultColWidth="9.140625" defaultRowHeight="12.75" x14ac:dyDescent="0.2"/>
  <cols>
    <col min="1" max="1" width="9.7109375"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7.42578125" style="8" customWidth="1"/>
    <col min="11" max="11" width="12.140625" style="8" customWidth="1"/>
    <col min="12" max="12" width="15.42578125" style="8" customWidth="1"/>
    <col min="13" max="16384" width="9.140625" style="8"/>
  </cols>
  <sheetData>
    <row r="1" spans="1:12" ht="18" hidden="1" customHeight="1" x14ac:dyDescent="0.25">
      <c r="A1" s="875" t="s">
        <v>509</v>
      </c>
      <c r="B1" s="875"/>
      <c r="C1" s="876"/>
      <c r="D1" s="876"/>
      <c r="E1" s="876"/>
      <c r="F1" s="876"/>
      <c r="G1" s="876"/>
      <c r="H1" s="876"/>
      <c r="I1" s="876"/>
      <c r="J1" s="876"/>
      <c r="K1" s="876"/>
      <c r="L1" s="876"/>
    </row>
    <row r="2" spans="1:12" ht="18" customHeight="1" x14ac:dyDescent="0.25">
      <c r="A2" s="875" t="s">
        <v>508</v>
      </c>
      <c r="B2" s="875"/>
      <c r="C2" s="875"/>
      <c r="D2" s="875"/>
      <c r="E2" s="875"/>
      <c r="F2" s="875"/>
      <c r="G2" s="875"/>
      <c r="H2" s="875"/>
      <c r="I2" s="875"/>
      <c r="J2" s="875"/>
      <c r="K2" s="875"/>
      <c r="L2" s="875"/>
    </row>
    <row r="3" spans="1:12" ht="18" x14ac:dyDescent="0.25">
      <c r="A3" s="875" t="s">
        <v>476</v>
      </c>
      <c r="B3" s="875"/>
      <c r="C3" s="875"/>
      <c r="D3" s="875"/>
      <c r="E3" s="875"/>
      <c r="F3" s="875"/>
      <c r="G3" s="875"/>
      <c r="H3" s="875"/>
      <c r="I3" s="875"/>
      <c r="J3" s="875"/>
      <c r="K3" s="875"/>
      <c r="L3" s="875"/>
    </row>
    <row r="4" spans="1:12" ht="18" x14ac:dyDescent="0.25">
      <c r="A4" s="877">
        <v>2019</v>
      </c>
      <c r="B4" s="877"/>
      <c r="C4" s="877"/>
      <c r="D4" s="877"/>
      <c r="E4" s="877"/>
      <c r="F4" s="877"/>
      <c r="G4" s="877"/>
      <c r="H4" s="877"/>
      <c r="I4" s="877"/>
      <c r="J4" s="877"/>
      <c r="K4" s="877"/>
      <c r="L4" s="877"/>
    </row>
    <row r="5" spans="1:12" ht="15.75" x14ac:dyDescent="0.25">
      <c r="A5" s="866" t="s">
        <v>702</v>
      </c>
      <c r="B5" s="866"/>
      <c r="C5" s="866"/>
      <c r="D5" s="866"/>
      <c r="E5" s="866"/>
      <c r="F5" s="866"/>
      <c r="G5" s="866"/>
      <c r="H5" s="866"/>
      <c r="I5" s="866"/>
      <c r="J5" s="866"/>
      <c r="K5" s="866"/>
      <c r="L5" s="866"/>
    </row>
    <row r="6" spans="1:12" ht="15.75" x14ac:dyDescent="0.25">
      <c r="A6" s="866" t="s">
        <v>510</v>
      </c>
      <c r="B6" s="866"/>
      <c r="C6" s="866"/>
      <c r="D6" s="866"/>
      <c r="E6" s="866"/>
      <c r="F6" s="866"/>
      <c r="G6" s="866"/>
      <c r="H6" s="866"/>
      <c r="I6" s="866"/>
      <c r="J6" s="866"/>
      <c r="K6" s="866"/>
      <c r="L6" s="866"/>
    </row>
    <row r="7" spans="1:12" ht="15.75" x14ac:dyDescent="0.25">
      <c r="A7" s="866">
        <v>2019</v>
      </c>
      <c r="B7" s="866"/>
      <c r="C7" s="866"/>
      <c r="D7" s="866"/>
      <c r="E7" s="866"/>
      <c r="F7" s="866"/>
      <c r="G7" s="866"/>
      <c r="H7" s="866"/>
      <c r="I7" s="866"/>
      <c r="J7" s="866"/>
      <c r="K7" s="866"/>
      <c r="L7" s="866"/>
    </row>
    <row r="8" spans="1:12" ht="15.75" x14ac:dyDescent="0.2">
      <c r="A8" s="354" t="s">
        <v>791</v>
      </c>
      <c r="B8" s="354"/>
      <c r="C8" s="353"/>
      <c r="D8" s="352"/>
      <c r="E8" s="352"/>
      <c r="F8" s="352"/>
      <c r="G8" s="352"/>
      <c r="H8" s="352"/>
      <c r="I8" s="351"/>
      <c r="J8" s="143"/>
      <c r="K8" s="116"/>
      <c r="L8" s="350" t="s">
        <v>734</v>
      </c>
    </row>
    <row r="9" spans="1:12" ht="56.25" customHeight="1" x14ac:dyDescent="0.2">
      <c r="A9" s="869" t="s">
        <v>504</v>
      </c>
      <c r="B9" s="871" t="s">
        <v>550</v>
      </c>
      <c r="C9" s="872"/>
      <c r="D9" s="871" t="s">
        <v>551</v>
      </c>
      <c r="E9" s="872"/>
      <c r="F9" s="871" t="s">
        <v>552</v>
      </c>
      <c r="G9" s="872"/>
      <c r="H9" s="871" t="s">
        <v>553</v>
      </c>
      <c r="I9" s="872"/>
      <c r="J9" s="871" t="s">
        <v>554</v>
      </c>
      <c r="K9" s="872"/>
      <c r="L9" s="873" t="s">
        <v>503</v>
      </c>
    </row>
    <row r="10" spans="1:12" ht="47.25" customHeight="1" x14ac:dyDescent="0.2">
      <c r="A10" s="870"/>
      <c r="B10" s="867" t="s">
        <v>555</v>
      </c>
      <c r="C10" s="868"/>
      <c r="D10" s="867" t="s">
        <v>556</v>
      </c>
      <c r="E10" s="868"/>
      <c r="F10" s="867" t="s">
        <v>557</v>
      </c>
      <c r="G10" s="868"/>
      <c r="H10" s="867" t="s">
        <v>558</v>
      </c>
      <c r="I10" s="868"/>
      <c r="J10" s="867" t="s">
        <v>559</v>
      </c>
      <c r="K10" s="868"/>
      <c r="L10" s="874"/>
    </row>
    <row r="11" spans="1:12" ht="31.5" customHeight="1" thickBot="1" x14ac:dyDescent="0.25">
      <c r="A11" s="349" t="s">
        <v>502</v>
      </c>
      <c r="B11" s="482" t="s">
        <v>407</v>
      </c>
      <c r="C11" s="794" t="s">
        <v>408</v>
      </c>
      <c r="D11" s="482" t="s">
        <v>407</v>
      </c>
      <c r="E11" s="794" t="s">
        <v>408</v>
      </c>
      <c r="F11" s="482" t="s">
        <v>407</v>
      </c>
      <c r="G11" s="794" t="s">
        <v>408</v>
      </c>
      <c r="H11" s="482" t="s">
        <v>407</v>
      </c>
      <c r="I11" s="794" t="s">
        <v>408</v>
      </c>
      <c r="J11" s="790" t="s">
        <v>409</v>
      </c>
      <c r="K11" s="791" t="s">
        <v>410</v>
      </c>
      <c r="L11" s="348" t="s">
        <v>501</v>
      </c>
    </row>
    <row r="12" spans="1:12" ht="31.5" customHeight="1" thickBot="1" x14ac:dyDescent="0.25">
      <c r="A12" s="347" t="s">
        <v>500</v>
      </c>
      <c r="B12" s="480" t="s">
        <v>407</v>
      </c>
      <c r="C12" s="742" t="s">
        <v>408</v>
      </c>
      <c r="D12" s="480" t="s">
        <v>407</v>
      </c>
      <c r="E12" s="742" t="s">
        <v>408</v>
      </c>
      <c r="F12" s="480" t="s">
        <v>407</v>
      </c>
      <c r="G12" s="742" t="s">
        <v>408</v>
      </c>
      <c r="H12" s="480" t="s">
        <v>407</v>
      </c>
      <c r="I12" s="742" t="s">
        <v>408</v>
      </c>
      <c r="J12" s="480" t="s">
        <v>407</v>
      </c>
      <c r="K12" s="742" t="s">
        <v>408</v>
      </c>
      <c r="L12" s="346" t="s">
        <v>499</v>
      </c>
    </row>
    <row r="13" spans="1:12" ht="31.5" customHeight="1" thickBot="1" x14ac:dyDescent="0.25">
      <c r="A13" s="345" t="s">
        <v>498</v>
      </c>
      <c r="B13" s="481" t="s">
        <v>407</v>
      </c>
      <c r="C13" s="739" t="s">
        <v>408</v>
      </c>
      <c r="D13" s="481" t="s">
        <v>407</v>
      </c>
      <c r="E13" s="739" t="s">
        <v>408</v>
      </c>
      <c r="F13" s="481" t="s">
        <v>407</v>
      </c>
      <c r="G13" s="739" t="s">
        <v>408</v>
      </c>
      <c r="H13" s="481" t="s">
        <v>407</v>
      </c>
      <c r="I13" s="739" t="s">
        <v>408</v>
      </c>
      <c r="J13" s="790" t="s">
        <v>407</v>
      </c>
      <c r="K13" s="791" t="s">
        <v>408</v>
      </c>
      <c r="L13" s="344" t="s">
        <v>497</v>
      </c>
    </row>
    <row r="14" spans="1:12" ht="31.5" customHeight="1" thickBot="1" x14ac:dyDescent="0.25">
      <c r="A14" s="347" t="s">
        <v>496</v>
      </c>
      <c r="B14" s="480" t="s">
        <v>407</v>
      </c>
      <c r="C14" s="742" t="s">
        <v>408</v>
      </c>
      <c r="D14" s="480" t="s">
        <v>407</v>
      </c>
      <c r="E14" s="742" t="s">
        <v>408</v>
      </c>
      <c r="F14" s="480" t="s">
        <v>407</v>
      </c>
      <c r="G14" s="742" t="s">
        <v>408</v>
      </c>
      <c r="H14" s="480" t="s">
        <v>407</v>
      </c>
      <c r="I14" s="742" t="s">
        <v>408</v>
      </c>
      <c r="J14" s="726" t="s">
        <v>407</v>
      </c>
      <c r="K14" s="721" t="s">
        <v>408</v>
      </c>
      <c r="L14" s="346" t="s">
        <v>495</v>
      </c>
    </row>
    <row r="15" spans="1:12" ht="31.5" customHeight="1" thickBot="1" x14ac:dyDescent="0.25">
      <c r="A15" s="345" t="s">
        <v>494</v>
      </c>
      <c r="B15" s="481" t="s">
        <v>407</v>
      </c>
      <c r="C15" s="739" t="s">
        <v>408</v>
      </c>
      <c r="D15" s="481" t="s">
        <v>407</v>
      </c>
      <c r="E15" s="739" t="s">
        <v>408</v>
      </c>
      <c r="F15" s="481" t="s">
        <v>407</v>
      </c>
      <c r="G15" s="739" t="s">
        <v>408</v>
      </c>
      <c r="H15" s="481" t="s">
        <v>407</v>
      </c>
      <c r="I15" s="739" t="s">
        <v>408</v>
      </c>
      <c r="J15" s="727" t="s">
        <v>409</v>
      </c>
      <c r="K15" s="722" t="s">
        <v>410</v>
      </c>
      <c r="L15" s="344" t="s">
        <v>493</v>
      </c>
    </row>
    <row r="16" spans="1:12" ht="31.5" customHeight="1" thickBot="1" x14ac:dyDescent="0.25">
      <c r="A16" s="347" t="s">
        <v>492</v>
      </c>
      <c r="B16" s="480" t="s">
        <v>407</v>
      </c>
      <c r="C16" s="742" t="s">
        <v>408</v>
      </c>
      <c r="D16" s="480" t="s">
        <v>407</v>
      </c>
      <c r="E16" s="742" t="s">
        <v>408</v>
      </c>
      <c r="F16" s="480" t="s">
        <v>407</v>
      </c>
      <c r="G16" s="742" t="s">
        <v>408</v>
      </c>
      <c r="H16" s="480" t="s">
        <v>407</v>
      </c>
      <c r="I16" s="742" t="s">
        <v>408</v>
      </c>
      <c r="J16" s="726" t="s">
        <v>409</v>
      </c>
      <c r="K16" s="721" t="s">
        <v>410</v>
      </c>
      <c r="L16" s="346" t="s">
        <v>491</v>
      </c>
    </row>
    <row r="17" spans="1:12" ht="31.5" customHeight="1" thickBot="1" x14ac:dyDescent="0.25">
      <c r="A17" s="345" t="s">
        <v>490</v>
      </c>
      <c r="B17" s="481" t="s">
        <v>407</v>
      </c>
      <c r="C17" s="739" t="s">
        <v>408</v>
      </c>
      <c r="D17" s="481" t="s">
        <v>407</v>
      </c>
      <c r="E17" s="739" t="s">
        <v>408</v>
      </c>
      <c r="F17" s="481" t="s">
        <v>407</v>
      </c>
      <c r="G17" s="739" t="s">
        <v>408</v>
      </c>
      <c r="H17" s="481" t="s">
        <v>407</v>
      </c>
      <c r="I17" s="739" t="s">
        <v>408</v>
      </c>
      <c r="J17" s="727" t="s">
        <v>409</v>
      </c>
      <c r="K17" s="722" t="s">
        <v>410</v>
      </c>
      <c r="L17" s="344" t="s">
        <v>489</v>
      </c>
    </row>
    <row r="18" spans="1:12" ht="31.5" customHeight="1" thickBot="1" x14ac:dyDescent="0.25">
      <c r="A18" s="347" t="s">
        <v>488</v>
      </c>
      <c r="B18" s="480" t="s">
        <v>407</v>
      </c>
      <c r="C18" s="742" t="s">
        <v>408</v>
      </c>
      <c r="D18" s="480" t="s">
        <v>407</v>
      </c>
      <c r="E18" s="742" t="s">
        <v>408</v>
      </c>
      <c r="F18" s="480" t="s">
        <v>407</v>
      </c>
      <c r="G18" s="742" t="s">
        <v>408</v>
      </c>
      <c r="H18" s="480" t="s">
        <v>407</v>
      </c>
      <c r="I18" s="742" t="s">
        <v>408</v>
      </c>
      <c r="J18" s="726" t="s">
        <v>409</v>
      </c>
      <c r="K18" s="721" t="s">
        <v>410</v>
      </c>
      <c r="L18" s="346" t="s">
        <v>487</v>
      </c>
    </row>
    <row r="19" spans="1:12" ht="31.5" customHeight="1" thickBot="1" x14ac:dyDescent="0.25">
      <c r="A19" s="345" t="s">
        <v>486</v>
      </c>
      <c r="B19" s="481" t="s">
        <v>407</v>
      </c>
      <c r="C19" s="739" t="s">
        <v>408</v>
      </c>
      <c r="D19" s="481" t="s">
        <v>407</v>
      </c>
      <c r="E19" s="739" t="s">
        <v>408</v>
      </c>
      <c r="F19" s="481" t="s">
        <v>407</v>
      </c>
      <c r="G19" s="739" t="s">
        <v>408</v>
      </c>
      <c r="H19" s="481" t="s">
        <v>407</v>
      </c>
      <c r="I19" s="739" t="s">
        <v>408</v>
      </c>
      <c r="J19" s="727" t="s">
        <v>409</v>
      </c>
      <c r="K19" s="722" t="s">
        <v>410</v>
      </c>
      <c r="L19" s="344" t="s">
        <v>485</v>
      </c>
    </row>
    <row r="20" spans="1:12" ht="31.5" customHeight="1" thickBot="1" x14ac:dyDescent="0.25">
      <c r="A20" s="347" t="s">
        <v>484</v>
      </c>
      <c r="B20" s="480" t="s">
        <v>407</v>
      </c>
      <c r="C20" s="742" t="s">
        <v>408</v>
      </c>
      <c r="D20" s="480" t="s">
        <v>407</v>
      </c>
      <c r="E20" s="742" t="s">
        <v>408</v>
      </c>
      <c r="F20" s="480" t="s">
        <v>407</v>
      </c>
      <c r="G20" s="742" t="s">
        <v>408</v>
      </c>
      <c r="H20" s="480" t="s">
        <v>407</v>
      </c>
      <c r="I20" s="742" t="s">
        <v>408</v>
      </c>
      <c r="J20" s="726" t="s">
        <v>409</v>
      </c>
      <c r="K20" s="721" t="s">
        <v>410</v>
      </c>
      <c r="L20" s="346" t="s">
        <v>483</v>
      </c>
    </row>
    <row r="21" spans="1:12" ht="31.5" customHeight="1" thickBot="1" x14ac:dyDescent="0.25">
      <c r="A21" s="345" t="s">
        <v>482</v>
      </c>
      <c r="B21" s="481" t="s">
        <v>459</v>
      </c>
      <c r="C21" s="481" t="s">
        <v>459</v>
      </c>
      <c r="D21" s="481" t="s">
        <v>459</v>
      </c>
      <c r="E21" s="481" t="s">
        <v>459</v>
      </c>
      <c r="F21" s="481" t="s">
        <v>459</v>
      </c>
      <c r="G21" s="481" t="s">
        <v>459</v>
      </c>
      <c r="H21" s="481" t="s">
        <v>459</v>
      </c>
      <c r="I21" s="481" t="s">
        <v>459</v>
      </c>
      <c r="J21" s="481" t="s">
        <v>459</v>
      </c>
      <c r="K21" s="481" t="s">
        <v>459</v>
      </c>
      <c r="L21" s="344" t="s">
        <v>481</v>
      </c>
    </row>
    <row r="22" spans="1:12" ht="31.5" customHeight="1" x14ac:dyDescent="0.2">
      <c r="A22" s="343" t="s">
        <v>480</v>
      </c>
      <c r="B22" s="484" t="s">
        <v>459</v>
      </c>
      <c r="C22" s="795" t="s">
        <v>459</v>
      </c>
      <c r="D22" s="484" t="s">
        <v>459</v>
      </c>
      <c r="E22" s="795" t="s">
        <v>459</v>
      </c>
      <c r="F22" s="484" t="s">
        <v>407</v>
      </c>
      <c r="G22" s="743" t="s">
        <v>408</v>
      </c>
      <c r="H22" s="484" t="s">
        <v>407</v>
      </c>
      <c r="I22" s="743" t="s">
        <v>408</v>
      </c>
      <c r="J22" s="743" t="s">
        <v>409</v>
      </c>
      <c r="K22" s="743" t="s">
        <v>410</v>
      </c>
      <c r="L22" s="342" t="s">
        <v>479</v>
      </c>
    </row>
    <row r="23" spans="1:12" s="234" customFormat="1" x14ac:dyDescent="0.2">
      <c r="A23" s="234" t="s">
        <v>536</v>
      </c>
      <c r="L23" s="232" t="s">
        <v>537</v>
      </c>
    </row>
    <row r="24" spans="1:12" s="234" customFormat="1" x14ac:dyDescent="0.2"/>
    <row r="25" spans="1:12" x14ac:dyDescent="0.2">
      <c r="A25" s="231"/>
      <c r="B25" s="341" t="s">
        <v>413</v>
      </c>
      <c r="C25" s="234"/>
      <c r="D25" s="234"/>
      <c r="E25" s="234"/>
      <c r="F25" s="234"/>
      <c r="G25" s="234"/>
      <c r="H25" s="234"/>
      <c r="I25" s="340" t="s">
        <v>423</v>
      </c>
      <c r="J25" s="231"/>
      <c r="K25" s="231"/>
      <c r="L25" s="234"/>
    </row>
    <row r="26" spans="1:12" x14ac:dyDescent="0.2">
      <c r="A26" s="272" t="s">
        <v>407</v>
      </c>
      <c r="B26" s="273" t="s">
        <v>414</v>
      </c>
      <c r="C26" s="234"/>
      <c r="D26" s="234"/>
      <c r="E26" s="234"/>
      <c r="F26" s="234"/>
      <c r="G26" s="234"/>
      <c r="H26" s="234"/>
      <c r="I26" s="272" t="s">
        <v>414</v>
      </c>
      <c r="J26" s="483" t="s">
        <v>408</v>
      </c>
      <c r="K26" s="234"/>
      <c r="L26" s="234"/>
    </row>
    <row r="27" spans="1:12" x14ac:dyDescent="0.2">
      <c r="A27" s="272" t="s">
        <v>409</v>
      </c>
      <c r="B27" s="273" t="s">
        <v>415</v>
      </c>
      <c r="C27" s="234"/>
      <c r="D27" s="234"/>
      <c r="E27" s="234"/>
      <c r="F27" s="234"/>
      <c r="G27" s="234"/>
      <c r="H27" s="234"/>
      <c r="I27" s="272" t="s">
        <v>415</v>
      </c>
      <c r="J27" s="483" t="s">
        <v>410</v>
      </c>
      <c r="K27" s="234"/>
      <c r="L27" s="234"/>
    </row>
    <row r="28" spans="1:12" x14ac:dyDescent="0.2">
      <c r="A28" s="272" t="s">
        <v>418</v>
      </c>
      <c r="B28" s="273" t="s">
        <v>424</v>
      </c>
      <c r="C28" s="234"/>
      <c r="D28" s="234"/>
      <c r="E28" s="234"/>
      <c r="F28" s="234"/>
      <c r="G28" s="234"/>
      <c r="H28" s="234"/>
      <c r="I28" s="272" t="s">
        <v>424</v>
      </c>
      <c r="J28" s="273" t="s">
        <v>420</v>
      </c>
      <c r="K28" s="234"/>
      <c r="L28" s="234"/>
    </row>
    <row r="29" spans="1:12" x14ac:dyDescent="0.2">
      <c r="A29" s="272" t="s">
        <v>426</v>
      </c>
      <c r="B29" s="273" t="s">
        <v>425</v>
      </c>
      <c r="C29" s="234"/>
      <c r="D29" s="234"/>
      <c r="E29" s="234"/>
      <c r="F29" s="234"/>
      <c r="G29" s="234"/>
      <c r="H29" s="234"/>
      <c r="I29" s="272" t="s">
        <v>425</v>
      </c>
      <c r="J29" s="483" t="s">
        <v>427</v>
      </c>
      <c r="K29" s="234"/>
      <c r="L29" s="234"/>
    </row>
    <row r="30" spans="1:12" x14ac:dyDescent="0.2">
      <c r="A30" s="272" t="s">
        <v>428</v>
      </c>
      <c r="B30" s="273" t="s">
        <v>416</v>
      </c>
      <c r="C30" s="234"/>
      <c r="D30" s="234"/>
      <c r="E30" s="234"/>
      <c r="F30" s="234"/>
      <c r="G30" s="234"/>
      <c r="H30" s="234"/>
      <c r="I30" s="272" t="s">
        <v>416</v>
      </c>
      <c r="J30" s="273" t="s">
        <v>421</v>
      </c>
      <c r="K30" s="234"/>
      <c r="L30" s="234"/>
    </row>
    <row r="31" spans="1:12" x14ac:dyDescent="0.2">
      <c r="A31" s="272" t="s">
        <v>419</v>
      </c>
      <c r="B31" s="273" t="s">
        <v>417</v>
      </c>
      <c r="C31" s="234"/>
      <c r="D31" s="234"/>
      <c r="E31" s="234"/>
      <c r="F31" s="234"/>
      <c r="G31" s="234"/>
      <c r="H31" s="234"/>
      <c r="I31" s="272" t="s">
        <v>417</v>
      </c>
      <c r="J31" s="273" t="s">
        <v>422</v>
      </c>
      <c r="K31" s="234"/>
      <c r="L31" s="234"/>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14" zoomScaleNormal="100" zoomScaleSheetLayoutView="100" workbookViewId="0">
      <selection activeCell="L9" sqref="L9:L10"/>
    </sheetView>
  </sheetViews>
  <sheetFormatPr defaultColWidth="9.140625" defaultRowHeight="12.75" x14ac:dyDescent="0.2"/>
  <cols>
    <col min="1" max="1" width="11"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7.42578125" style="8" customWidth="1"/>
    <col min="11" max="11" width="12.140625" style="8" customWidth="1"/>
    <col min="12" max="12" width="15.42578125" style="8" customWidth="1"/>
    <col min="13" max="16384" width="9.140625" style="8"/>
  </cols>
  <sheetData>
    <row r="1" spans="1:12" ht="18" hidden="1" customHeight="1" x14ac:dyDescent="0.25">
      <c r="A1" s="875" t="s">
        <v>509</v>
      </c>
      <c r="B1" s="875"/>
      <c r="C1" s="876"/>
      <c r="D1" s="876"/>
      <c r="E1" s="876"/>
      <c r="F1" s="876"/>
      <c r="G1" s="876"/>
      <c r="H1" s="876"/>
      <c r="I1" s="876"/>
      <c r="J1" s="876"/>
      <c r="K1" s="876"/>
      <c r="L1" s="876"/>
    </row>
    <row r="2" spans="1:12" ht="18" customHeight="1" x14ac:dyDescent="0.25">
      <c r="A2" s="875" t="s">
        <v>508</v>
      </c>
      <c r="B2" s="875"/>
      <c r="C2" s="875"/>
      <c r="D2" s="875"/>
      <c r="E2" s="875"/>
      <c r="F2" s="875"/>
      <c r="G2" s="875"/>
      <c r="H2" s="875"/>
      <c r="I2" s="875"/>
      <c r="J2" s="875"/>
      <c r="K2" s="875"/>
      <c r="L2" s="875"/>
    </row>
    <row r="3" spans="1:12" ht="18" x14ac:dyDescent="0.25">
      <c r="A3" s="875" t="s">
        <v>477</v>
      </c>
      <c r="B3" s="875"/>
      <c r="C3" s="875"/>
      <c r="D3" s="875"/>
      <c r="E3" s="875"/>
      <c r="F3" s="875"/>
      <c r="G3" s="875"/>
      <c r="H3" s="875"/>
      <c r="I3" s="875"/>
      <c r="J3" s="875"/>
      <c r="K3" s="875"/>
      <c r="L3" s="875"/>
    </row>
    <row r="4" spans="1:12" ht="18" x14ac:dyDescent="0.25">
      <c r="A4" s="877">
        <v>2019</v>
      </c>
      <c r="B4" s="877"/>
      <c r="C4" s="877"/>
      <c r="D4" s="877"/>
      <c r="E4" s="877"/>
      <c r="F4" s="877"/>
      <c r="G4" s="877"/>
      <c r="H4" s="877"/>
      <c r="I4" s="877"/>
      <c r="J4" s="877"/>
      <c r="K4" s="877"/>
      <c r="L4" s="877"/>
    </row>
    <row r="5" spans="1:12" ht="15.75" x14ac:dyDescent="0.25">
      <c r="A5" s="866" t="s">
        <v>506</v>
      </c>
      <c r="B5" s="866"/>
      <c r="C5" s="866"/>
      <c r="D5" s="866"/>
      <c r="E5" s="866"/>
      <c r="F5" s="866"/>
      <c r="G5" s="866"/>
      <c r="H5" s="866"/>
      <c r="I5" s="866"/>
      <c r="J5" s="866"/>
      <c r="K5" s="866"/>
      <c r="L5" s="866"/>
    </row>
    <row r="6" spans="1:12" ht="15.75" x14ac:dyDescent="0.25">
      <c r="A6" s="866" t="s">
        <v>517</v>
      </c>
      <c r="B6" s="866"/>
      <c r="C6" s="866"/>
      <c r="D6" s="866"/>
      <c r="E6" s="866"/>
      <c r="F6" s="866"/>
      <c r="G6" s="866"/>
      <c r="H6" s="866"/>
      <c r="I6" s="866"/>
      <c r="J6" s="866"/>
      <c r="K6" s="866"/>
      <c r="L6" s="866"/>
    </row>
    <row r="7" spans="1:12" ht="15.75" x14ac:dyDescent="0.25">
      <c r="A7" s="866">
        <v>2019</v>
      </c>
      <c r="B7" s="866"/>
      <c r="C7" s="866"/>
      <c r="D7" s="866"/>
      <c r="E7" s="866"/>
      <c r="F7" s="866"/>
      <c r="G7" s="866"/>
      <c r="H7" s="866"/>
      <c r="I7" s="866"/>
      <c r="J7" s="866"/>
      <c r="K7" s="866"/>
      <c r="L7" s="866"/>
    </row>
    <row r="8" spans="1:12" ht="15.75" x14ac:dyDescent="0.2">
      <c r="A8" s="354" t="s">
        <v>697</v>
      </c>
      <c r="B8" s="354"/>
      <c r="C8" s="353"/>
      <c r="D8" s="352"/>
      <c r="E8" s="352"/>
      <c r="F8" s="352"/>
      <c r="G8" s="352"/>
      <c r="H8" s="352"/>
      <c r="I8" s="351"/>
      <c r="J8" s="143"/>
      <c r="K8" s="116"/>
      <c r="L8" s="350" t="s">
        <v>792</v>
      </c>
    </row>
    <row r="9" spans="1:12" ht="56.25" customHeight="1" x14ac:dyDescent="0.2">
      <c r="A9" s="869" t="s">
        <v>504</v>
      </c>
      <c r="B9" s="871" t="s">
        <v>550</v>
      </c>
      <c r="C9" s="872"/>
      <c r="D9" s="871" t="s">
        <v>551</v>
      </c>
      <c r="E9" s="872"/>
      <c r="F9" s="871" t="s">
        <v>552</v>
      </c>
      <c r="G9" s="872"/>
      <c r="H9" s="871" t="s">
        <v>553</v>
      </c>
      <c r="I9" s="872"/>
      <c r="J9" s="871" t="s">
        <v>554</v>
      </c>
      <c r="K9" s="872"/>
      <c r="L9" s="873" t="s">
        <v>503</v>
      </c>
    </row>
    <row r="10" spans="1:12" ht="47.25" customHeight="1" x14ac:dyDescent="0.2">
      <c r="A10" s="870"/>
      <c r="B10" s="867" t="s">
        <v>555</v>
      </c>
      <c r="C10" s="868"/>
      <c r="D10" s="867" t="s">
        <v>556</v>
      </c>
      <c r="E10" s="868"/>
      <c r="F10" s="867" t="s">
        <v>557</v>
      </c>
      <c r="G10" s="868"/>
      <c r="H10" s="867" t="s">
        <v>558</v>
      </c>
      <c r="I10" s="868"/>
      <c r="J10" s="867" t="s">
        <v>559</v>
      </c>
      <c r="K10" s="868"/>
      <c r="L10" s="874"/>
    </row>
    <row r="11" spans="1:12" ht="31.5" customHeight="1" thickBot="1" x14ac:dyDescent="0.25">
      <c r="A11" s="349" t="s">
        <v>502</v>
      </c>
      <c r="B11" s="482" t="s">
        <v>407</v>
      </c>
      <c r="C11" s="744" t="s">
        <v>408</v>
      </c>
      <c r="D11" s="482" t="s">
        <v>407</v>
      </c>
      <c r="E11" s="744" t="s">
        <v>408</v>
      </c>
      <c r="F11" s="482" t="s">
        <v>407</v>
      </c>
      <c r="G11" s="744" t="s">
        <v>408</v>
      </c>
      <c r="H11" s="482" t="s">
        <v>407</v>
      </c>
      <c r="I11" s="744" t="s">
        <v>408</v>
      </c>
      <c r="J11" s="725" t="s">
        <v>409</v>
      </c>
      <c r="K11" s="720" t="s">
        <v>410</v>
      </c>
      <c r="L11" s="348" t="s">
        <v>501</v>
      </c>
    </row>
    <row r="12" spans="1:12" ht="31.5" customHeight="1" thickBot="1" x14ac:dyDescent="0.25">
      <c r="A12" s="347" t="s">
        <v>500</v>
      </c>
      <c r="B12" s="480" t="s">
        <v>407</v>
      </c>
      <c r="C12" s="742" t="s">
        <v>408</v>
      </c>
      <c r="D12" s="480" t="s">
        <v>407</v>
      </c>
      <c r="E12" s="742" t="s">
        <v>408</v>
      </c>
      <c r="F12" s="480" t="s">
        <v>407</v>
      </c>
      <c r="G12" s="742" t="s">
        <v>408</v>
      </c>
      <c r="H12" s="480" t="s">
        <v>407</v>
      </c>
      <c r="I12" s="742" t="s">
        <v>408</v>
      </c>
      <c r="J12" s="792" t="s">
        <v>407</v>
      </c>
      <c r="K12" s="793" t="s">
        <v>408</v>
      </c>
      <c r="L12" s="346" t="s">
        <v>499</v>
      </c>
    </row>
    <row r="13" spans="1:12" ht="31.5" customHeight="1" thickBot="1" x14ac:dyDescent="0.25">
      <c r="A13" s="345" t="s">
        <v>498</v>
      </c>
      <c r="B13" s="481" t="s">
        <v>407</v>
      </c>
      <c r="C13" s="739" t="s">
        <v>408</v>
      </c>
      <c r="D13" s="481" t="s">
        <v>407</v>
      </c>
      <c r="E13" s="739" t="s">
        <v>408</v>
      </c>
      <c r="F13" s="481" t="s">
        <v>407</v>
      </c>
      <c r="G13" s="739" t="s">
        <v>408</v>
      </c>
      <c r="H13" s="481" t="s">
        <v>407</v>
      </c>
      <c r="I13" s="739" t="s">
        <v>408</v>
      </c>
      <c r="J13" s="727" t="s">
        <v>407</v>
      </c>
      <c r="K13" s="722" t="s">
        <v>408</v>
      </c>
      <c r="L13" s="344" t="s">
        <v>497</v>
      </c>
    </row>
    <row r="14" spans="1:12" ht="31.5" customHeight="1" thickBot="1" x14ac:dyDescent="0.25">
      <c r="A14" s="347" t="s">
        <v>496</v>
      </c>
      <c r="B14" s="480" t="s">
        <v>459</v>
      </c>
      <c r="C14" s="796" t="s">
        <v>459</v>
      </c>
      <c r="D14" s="480" t="s">
        <v>407</v>
      </c>
      <c r="E14" s="742" t="s">
        <v>408</v>
      </c>
      <c r="F14" s="480" t="s">
        <v>459</v>
      </c>
      <c r="G14" s="796" t="s">
        <v>459</v>
      </c>
      <c r="H14" s="480" t="s">
        <v>459</v>
      </c>
      <c r="I14" s="796" t="s">
        <v>459</v>
      </c>
      <c r="J14" s="726" t="s">
        <v>459</v>
      </c>
      <c r="K14" s="726" t="s">
        <v>459</v>
      </c>
      <c r="L14" s="346" t="s">
        <v>495</v>
      </c>
    </row>
    <row r="15" spans="1:12" ht="31.5" customHeight="1" thickBot="1" x14ac:dyDescent="0.25">
      <c r="A15" s="345" t="s">
        <v>494</v>
      </c>
      <c r="B15" s="481" t="s">
        <v>407</v>
      </c>
      <c r="C15" s="739" t="s">
        <v>408</v>
      </c>
      <c r="D15" s="481" t="s">
        <v>407</v>
      </c>
      <c r="E15" s="739" t="s">
        <v>408</v>
      </c>
      <c r="F15" s="481" t="s">
        <v>407</v>
      </c>
      <c r="G15" s="739" t="s">
        <v>408</v>
      </c>
      <c r="H15" s="481" t="s">
        <v>407</v>
      </c>
      <c r="I15" s="739" t="s">
        <v>408</v>
      </c>
      <c r="J15" s="727" t="s">
        <v>409</v>
      </c>
      <c r="K15" s="722" t="s">
        <v>410</v>
      </c>
      <c r="L15" s="344" t="s">
        <v>493</v>
      </c>
    </row>
    <row r="16" spans="1:12" ht="31.5" customHeight="1" thickBot="1" x14ac:dyDescent="0.25">
      <c r="A16" s="347" t="s">
        <v>492</v>
      </c>
      <c r="B16" s="480" t="s">
        <v>407</v>
      </c>
      <c r="C16" s="742" t="s">
        <v>408</v>
      </c>
      <c r="D16" s="480" t="s">
        <v>407</v>
      </c>
      <c r="E16" s="742" t="s">
        <v>408</v>
      </c>
      <c r="F16" s="726" t="s">
        <v>409</v>
      </c>
      <c r="G16" s="721" t="s">
        <v>410</v>
      </c>
      <c r="H16" s="480" t="s">
        <v>407</v>
      </c>
      <c r="I16" s="742" t="s">
        <v>408</v>
      </c>
      <c r="J16" s="726" t="s">
        <v>409</v>
      </c>
      <c r="K16" s="721" t="s">
        <v>410</v>
      </c>
      <c r="L16" s="346" t="s">
        <v>491</v>
      </c>
    </row>
    <row r="17" spans="1:12" ht="31.5" customHeight="1" thickBot="1" x14ac:dyDescent="0.25">
      <c r="A17" s="345" t="s">
        <v>490</v>
      </c>
      <c r="B17" s="481" t="s">
        <v>407</v>
      </c>
      <c r="C17" s="739" t="s">
        <v>408</v>
      </c>
      <c r="D17" s="481" t="s">
        <v>407</v>
      </c>
      <c r="E17" s="739" t="s">
        <v>408</v>
      </c>
      <c r="F17" s="481" t="s">
        <v>409</v>
      </c>
      <c r="G17" s="739" t="s">
        <v>410</v>
      </c>
      <c r="H17" s="481" t="s">
        <v>407</v>
      </c>
      <c r="I17" s="739" t="s">
        <v>408</v>
      </c>
      <c r="J17" s="727" t="s">
        <v>409</v>
      </c>
      <c r="K17" s="722" t="s">
        <v>410</v>
      </c>
      <c r="L17" s="344" t="s">
        <v>489</v>
      </c>
    </row>
    <row r="18" spans="1:12" ht="31.5" customHeight="1" thickBot="1" x14ac:dyDescent="0.25">
      <c r="A18" s="347" t="s">
        <v>488</v>
      </c>
      <c r="B18" s="480" t="s">
        <v>407</v>
      </c>
      <c r="C18" s="742" t="s">
        <v>408</v>
      </c>
      <c r="D18" s="480" t="s">
        <v>407</v>
      </c>
      <c r="E18" s="742" t="s">
        <v>408</v>
      </c>
      <c r="F18" s="480" t="s">
        <v>409</v>
      </c>
      <c r="G18" s="742" t="s">
        <v>410</v>
      </c>
      <c r="H18" s="480" t="s">
        <v>407</v>
      </c>
      <c r="I18" s="742" t="s">
        <v>408</v>
      </c>
      <c r="J18" s="792" t="s">
        <v>407</v>
      </c>
      <c r="K18" s="793" t="s">
        <v>408</v>
      </c>
      <c r="L18" s="346" t="s">
        <v>487</v>
      </c>
    </row>
    <row r="19" spans="1:12" ht="31.5" customHeight="1" thickBot="1" x14ac:dyDescent="0.25">
      <c r="A19" s="345" t="s">
        <v>486</v>
      </c>
      <c r="B19" s="481" t="s">
        <v>407</v>
      </c>
      <c r="C19" s="739" t="s">
        <v>408</v>
      </c>
      <c r="D19" s="481" t="s">
        <v>407</v>
      </c>
      <c r="E19" s="739" t="s">
        <v>408</v>
      </c>
      <c r="F19" s="481" t="s">
        <v>407</v>
      </c>
      <c r="G19" s="739" t="s">
        <v>408</v>
      </c>
      <c r="H19" s="481" t="s">
        <v>407</v>
      </c>
      <c r="I19" s="739" t="s">
        <v>408</v>
      </c>
      <c r="J19" s="727" t="s">
        <v>407</v>
      </c>
      <c r="K19" s="722" t="s">
        <v>408</v>
      </c>
      <c r="L19" s="344" t="s">
        <v>485</v>
      </c>
    </row>
    <row r="20" spans="1:12" ht="31.5" customHeight="1" thickBot="1" x14ac:dyDescent="0.25">
      <c r="A20" s="347" t="s">
        <v>484</v>
      </c>
      <c r="B20" s="480" t="s">
        <v>407</v>
      </c>
      <c r="C20" s="742" t="s">
        <v>408</v>
      </c>
      <c r="D20" s="480" t="s">
        <v>407</v>
      </c>
      <c r="E20" s="742" t="s">
        <v>408</v>
      </c>
      <c r="F20" s="480" t="s">
        <v>407</v>
      </c>
      <c r="G20" s="742" t="s">
        <v>408</v>
      </c>
      <c r="H20" s="480" t="s">
        <v>407</v>
      </c>
      <c r="I20" s="742" t="s">
        <v>408</v>
      </c>
      <c r="J20" s="726" t="s">
        <v>407</v>
      </c>
      <c r="K20" s="721" t="s">
        <v>408</v>
      </c>
      <c r="L20" s="346" t="s">
        <v>483</v>
      </c>
    </row>
    <row r="21" spans="1:12" ht="31.5" customHeight="1" thickBot="1" x14ac:dyDescent="0.25">
      <c r="A21" s="345" t="s">
        <v>482</v>
      </c>
      <c r="B21" s="481" t="s">
        <v>407</v>
      </c>
      <c r="C21" s="481" t="s">
        <v>408</v>
      </c>
      <c r="D21" s="481" t="s">
        <v>407</v>
      </c>
      <c r="E21" s="481" t="s">
        <v>408</v>
      </c>
      <c r="F21" s="481" t="s">
        <v>407</v>
      </c>
      <c r="G21" s="481" t="s">
        <v>408</v>
      </c>
      <c r="H21" s="481" t="s">
        <v>407</v>
      </c>
      <c r="I21" s="481" t="s">
        <v>408</v>
      </c>
      <c r="J21" s="723" t="s">
        <v>407</v>
      </c>
      <c r="K21" s="723" t="s">
        <v>408</v>
      </c>
      <c r="L21" s="344" t="s">
        <v>481</v>
      </c>
    </row>
    <row r="22" spans="1:12" ht="31.5" customHeight="1" x14ac:dyDescent="0.2">
      <c r="A22" s="343" t="s">
        <v>480</v>
      </c>
      <c r="B22" s="484" t="s">
        <v>407</v>
      </c>
      <c r="C22" s="743" t="s">
        <v>408</v>
      </c>
      <c r="D22" s="484" t="s">
        <v>407</v>
      </c>
      <c r="E22" s="743" t="s">
        <v>408</v>
      </c>
      <c r="F22" s="484" t="s">
        <v>407</v>
      </c>
      <c r="G22" s="743" t="s">
        <v>408</v>
      </c>
      <c r="H22" s="484" t="s">
        <v>407</v>
      </c>
      <c r="I22" s="743" t="s">
        <v>408</v>
      </c>
      <c r="J22" s="728" t="s">
        <v>407</v>
      </c>
      <c r="K22" s="724" t="s">
        <v>408</v>
      </c>
      <c r="L22" s="342" t="s">
        <v>479</v>
      </c>
    </row>
    <row r="23" spans="1:12" s="234" customFormat="1" x14ac:dyDescent="0.2">
      <c r="A23" s="234" t="s">
        <v>536</v>
      </c>
      <c r="L23" s="232" t="s">
        <v>537</v>
      </c>
    </row>
    <row r="24" spans="1:12" s="234" customFormat="1" x14ac:dyDescent="0.2"/>
    <row r="25" spans="1:12" x14ac:dyDescent="0.2">
      <c r="A25" s="231"/>
      <c r="B25" s="341" t="s">
        <v>413</v>
      </c>
      <c r="C25" s="234"/>
      <c r="D25" s="234"/>
      <c r="E25" s="234"/>
      <c r="F25" s="234"/>
      <c r="G25" s="234"/>
      <c r="H25" s="234"/>
      <c r="I25" s="340" t="s">
        <v>423</v>
      </c>
      <c r="J25" s="231"/>
      <c r="K25" s="231"/>
      <c r="L25" s="234"/>
    </row>
    <row r="26" spans="1:12" x14ac:dyDescent="0.2">
      <c r="A26" s="272" t="s">
        <v>407</v>
      </c>
      <c r="B26" s="273" t="s">
        <v>414</v>
      </c>
      <c r="C26" s="234"/>
      <c r="D26" s="234"/>
      <c r="E26" s="234"/>
      <c r="F26" s="234"/>
      <c r="G26" s="234"/>
      <c r="H26" s="234"/>
      <c r="I26" s="272" t="s">
        <v>414</v>
      </c>
      <c r="J26" s="483" t="s">
        <v>408</v>
      </c>
      <c r="K26" s="234"/>
      <c r="L26" s="234"/>
    </row>
    <row r="27" spans="1:12" x14ac:dyDescent="0.2">
      <c r="A27" s="272" t="s">
        <v>409</v>
      </c>
      <c r="B27" s="273" t="s">
        <v>415</v>
      </c>
      <c r="C27" s="234"/>
      <c r="D27" s="234"/>
      <c r="E27" s="234"/>
      <c r="F27" s="234"/>
      <c r="G27" s="234"/>
      <c r="H27" s="234"/>
      <c r="I27" s="272" t="s">
        <v>415</v>
      </c>
      <c r="J27" s="483" t="s">
        <v>410</v>
      </c>
      <c r="K27" s="234"/>
      <c r="L27" s="234"/>
    </row>
    <row r="28" spans="1:12" x14ac:dyDescent="0.2">
      <c r="A28" s="272" t="s">
        <v>418</v>
      </c>
      <c r="B28" s="273" t="s">
        <v>424</v>
      </c>
      <c r="C28" s="234"/>
      <c r="D28" s="234"/>
      <c r="E28" s="234"/>
      <c r="F28" s="234"/>
      <c r="G28" s="234"/>
      <c r="H28" s="234"/>
      <c r="I28" s="272" t="s">
        <v>424</v>
      </c>
      <c r="J28" s="273" t="s">
        <v>420</v>
      </c>
      <c r="K28" s="234"/>
      <c r="L28" s="234"/>
    </row>
    <row r="29" spans="1:12" x14ac:dyDescent="0.2">
      <c r="A29" s="272" t="s">
        <v>426</v>
      </c>
      <c r="B29" s="273" t="s">
        <v>425</v>
      </c>
      <c r="C29" s="234"/>
      <c r="D29" s="234"/>
      <c r="E29" s="234"/>
      <c r="F29" s="234"/>
      <c r="G29" s="234"/>
      <c r="H29" s="234"/>
      <c r="I29" s="272" t="s">
        <v>425</v>
      </c>
      <c r="J29" s="483" t="s">
        <v>427</v>
      </c>
      <c r="K29" s="234"/>
      <c r="L29" s="234"/>
    </row>
    <row r="30" spans="1:12" x14ac:dyDescent="0.2">
      <c r="A30" s="272" t="s">
        <v>428</v>
      </c>
      <c r="B30" s="273" t="s">
        <v>416</v>
      </c>
      <c r="C30" s="234"/>
      <c r="D30" s="234"/>
      <c r="E30" s="234"/>
      <c r="F30" s="234"/>
      <c r="G30" s="234"/>
      <c r="H30" s="234"/>
      <c r="I30" s="272" t="s">
        <v>416</v>
      </c>
      <c r="J30" s="273" t="s">
        <v>421</v>
      </c>
      <c r="K30" s="234"/>
      <c r="L30" s="234"/>
    </row>
    <row r="31" spans="1:12" x14ac:dyDescent="0.2">
      <c r="A31" s="272" t="s">
        <v>419</v>
      </c>
      <c r="B31" s="273" t="s">
        <v>417</v>
      </c>
      <c r="C31" s="234"/>
      <c r="D31" s="234"/>
      <c r="E31" s="234"/>
      <c r="F31" s="234"/>
      <c r="G31" s="234"/>
      <c r="H31" s="234"/>
      <c r="I31" s="272" t="s">
        <v>417</v>
      </c>
      <c r="J31" s="273" t="s">
        <v>422</v>
      </c>
      <c r="K31" s="234"/>
      <c r="L31" s="234"/>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11-2019</EnglishTitle>
    <PublishingRollupImage xmlns="http://schemas.microsoft.com/sharepoint/v3" xsi:nil="true"/>
    <TaxCatchAll xmlns="b1657202-86a7-46c3-ba71-02bb0da5a392"/>
    <DocType xmlns="b1657202-86a7-46c3-ba71-02bb0da5a392">
      <Value>Publication</Value>
    </DocType>
    <DocumentDescription xmlns="b1657202-86a7-46c3-ba71-02bb0da5a392">الاحصاءات البيئية الفصل الحادي عشر2019 
</DocumentDescription>
    <DocPeriodicity xmlns="423524d6-f9d7-4b47-aadf-7b8f6888b7b0">Quarterly</DocPeriodicity>
    <DocumentDescription0 xmlns="423524d6-f9d7-4b47-aadf-7b8f6888b7b0">Environmental Statistics chapter 11-2019</DocumentDescription0>
    <TaxKeywordTaxHTField xmlns="b1657202-86a7-46c3-ba71-02bb0da5a392">
      <Terms xmlns="http://schemas.microsoft.com/office/infopath/2007/PartnerControls"/>
    </TaxKeywordTaxHTField>
    <Year xmlns="b1657202-86a7-46c3-ba71-02bb0da5a392">2019</Year>
    <PublishingStartDate xmlns="http://schemas.microsoft.com/sharepoint/v3">2019-12-14T21:00:00+00:00</PublishingStartDate>
    <Visible xmlns="b1657202-86a7-46c3-ba71-02bb0da5a392">true</Visible>
    <ArabicTitle xmlns="b1657202-86a7-46c3-ba71-02bb0da5a392">الاحصاءات البيئية الفصل الحادي عشر2019
</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1A4905-359E-4766-AFFA-4B9F55BCFEA0}">
  <ds:schemaRefs>
    <ds:schemaRef ds:uri="http://purl.org/dc/terms/"/>
    <ds:schemaRef ds:uri="http://www.w3.org/XML/1998/namespace"/>
    <ds:schemaRef ds:uri="http://purl.org/dc/dcmitype/"/>
    <ds:schemaRef ds:uri="http://schemas.microsoft.com/office/2006/metadata/properties"/>
    <ds:schemaRef ds:uri="http://schemas.microsoft.com/sharepoint/v3"/>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23524d6-f9d7-4b47-aadf-7b8f6888b7b0"/>
    <ds:schemaRef ds:uri="b1657202-86a7-46c3-ba71-02bb0da5a392"/>
  </ds:schemaRefs>
</ds:datastoreItem>
</file>

<file path=customXml/itemProps2.xml><?xml version="1.0" encoding="utf-8"?>
<ds:datastoreItem xmlns:ds="http://schemas.openxmlformats.org/officeDocument/2006/customXml" ds:itemID="{DE25DEC3-CF74-4D92-A609-DE4ACA1B0489}"/>
</file>

<file path=customXml/itemProps3.xml><?xml version="1.0" encoding="utf-8"?>
<ds:datastoreItem xmlns:ds="http://schemas.openxmlformats.org/officeDocument/2006/customXml" ds:itemID="{766D3BD6-BBA9-42DE-B0CF-FB2686856D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229</vt:lpstr>
      <vt:lpstr>230</vt:lpstr>
      <vt:lpstr>231</vt:lpstr>
      <vt:lpstr>232</vt:lpstr>
      <vt:lpstr>GR-49</vt:lpstr>
      <vt:lpstr>233</vt:lpstr>
      <vt:lpstr>234</vt:lpstr>
      <vt:lpstr>235</vt:lpstr>
      <vt:lpstr>236</vt:lpstr>
      <vt:lpstr>237</vt:lpstr>
      <vt:lpstr>238</vt:lpstr>
      <vt:lpstr>239</vt:lpstr>
      <vt:lpstr>240</vt:lpstr>
      <vt:lpstr>241</vt:lpstr>
      <vt:lpstr>242</vt:lpstr>
      <vt:lpstr>243</vt:lpstr>
      <vt:lpstr>244</vt:lpstr>
      <vt:lpstr>245</vt:lpstr>
      <vt:lpstr>246</vt:lpstr>
      <vt:lpstr>2014_20</vt:lpstr>
      <vt:lpstr>247</vt:lpstr>
      <vt:lpstr>248</vt:lpstr>
      <vt:lpstr>249</vt:lpstr>
      <vt:lpstr>250</vt:lpstr>
      <vt:lpstr>251</vt:lpstr>
      <vt:lpstr>252</vt:lpstr>
      <vt:lpstr>253</vt:lpstr>
      <vt:lpstr>GR-52</vt:lpstr>
      <vt:lpstr>2014</vt:lpstr>
      <vt:lpstr>GR-48</vt:lpstr>
      <vt:lpstr>GR-50</vt:lpstr>
      <vt:lpstr>Gr-51</vt:lpstr>
      <vt:lpstr>'2014'!Print_Area</vt:lpstr>
      <vt:lpstr>'2014_20'!Print_Area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'253'!Print_Area</vt:lpstr>
      <vt:lpstr>Cover!Print_Area</vt:lpstr>
      <vt:lpstr>'GR-49'!Print_Area</vt:lpstr>
      <vt:lpstr>'GR-52'!Print_Area</vt:lpstr>
      <vt:lpstr>التقديم!Print_Area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11-2019</dc:title>
  <dc:creator>shaikha hamad al-hajri</dc:creator>
  <cp:keywords/>
  <cp:lastModifiedBy>Amjad Ahmed Abdelwahab</cp:lastModifiedBy>
  <cp:lastPrinted>2021-03-01T05:56:05Z</cp:lastPrinted>
  <dcterms:created xsi:type="dcterms:W3CDTF">2004-08-03T07:29:47Z</dcterms:created>
  <dcterms:modified xsi:type="dcterms:W3CDTF">2021-03-09T05:08:41Z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11-2019</vt:lpwstr>
  </property>
</Properties>
</file>